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1050211\AppData\Local\Microsoft\Windows\INetCache\Content.Outlook\9V2B5DGG\"/>
    </mc:Choice>
  </mc:AlternateContent>
  <xr:revisionPtr revIDLastSave="0" documentId="8_{CAFCB78F-3D1E-448A-AAE9-6749AF96D619}" xr6:coauthVersionLast="47" xr6:coauthVersionMax="47" xr10:uidLastSave="{00000000-0000-0000-0000-000000000000}"/>
  <workbookProtection workbookAlgorithmName="SHA-512" workbookHashValue="JmScXosYszpWhFqBRyRNcQRGFyU+k80oPYmjAvww58qSSfeGMi0v9Tr7xmfS10lPkO5sYNoDsCWQmcqCgtbujg==" workbookSaltValue="5N09FIaTDGkt+JaQc/GR3Q==" workbookSpinCount="100000" lockStructure="1"/>
  <bookViews>
    <workbookView xWindow="28680" yWindow="-120" windowWidth="29040" windowHeight="17640" tabRatio="865" activeTab="2" xr2:uid="{00000000-000D-0000-FFFF-FFFF00000000}"/>
  </bookViews>
  <sheets>
    <sheet name="Instructions" sheetId="27" r:id="rId1"/>
    <sheet name="Metric" sheetId="28" r:id="rId2"/>
    <sheet name="English" sheetId="29" r:id="rId3"/>
  </sheets>
  <definedNames>
    <definedName name="A">Instructions!$B:$B</definedName>
  </definedNames>
  <calcPr calcId="191028"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28" l="1"/>
  <c r="D53" i="29"/>
  <c r="D54" i="29" s="1"/>
  <c r="L23" i="29"/>
  <c r="L22" i="29"/>
  <c r="L21" i="29"/>
  <c r="L20" i="29"/>
  <c r="L19" i="29"/>
  <c r="L18" i="29"/>
  <c r="L17" i="29"/>
  <c r="L16" i="29"/>
  <c r="L15" i="29"/>
  <c r="L14" i="29"/>
  <c r="L13" i="29"/>
  <c r="L12" i="29"/>
  <c r="L11" i="29"/>
  <c r="L3" i="28"/>
  <c r="L9" i="28"/>
  <c r="L10" i="28"/>
  <c r="L11" i="28"/>
  <c r="L12" i="28"/>
  <c r="L13" i="28"/>
  <c r="L14" i="28"/>
  <c r="L15" i="28"/>
  <c r="L16" i="28"/>
  <c r="L17" i="28"/>
  <c r="L18" i="28"/>
  <c r="L19" i="28"/>
  <c r="L20" i="28"/>
  <c r="L21" i="28"/>
  <c r="N11" i="28" l="1"/>
  <c r="N10" i="29"/>
  <c r="N13" i="29"/>
  <c r="N14" i="29"/>
  <c r="N12" i="29"/>
  <c r="N10" i="28"/>
  <c r="N12" i="28"/>
  <c r="N8" i="28"/>
  <c r="C5" i="29"/>
  <c r="L5" i="29" s="1"/>
  <c r="E47" i="29"/>
  <c r="L10" i="29" s="1"/>
  <c r="N11" i="29"/>
  <c r="N9" i="28"/>
  <c r="N7" i="28" l="1"/>
  <c r="N15" i="28" s="1"/>
  <c r="N18" i="28" s="1"/>
  <c r="N9" i="29"/>
  <c r="N17" i="29" s="1"/>
  <c r="N17" i="28" l="1"/>
  <c r="N19" i="29"/>
  <c r="N20" i="29"/>
</calcChain>
</file>

<file path=xl/sharedStrings.xml><?xml version="1.0" encoding="utf-8"?>
<sst xmlns="http://schemas.openxmlformats.org/spreadsheetml/2006/main" count="303" uniqueCount="161">
  <si>
    <t>Step 1</t>
  </si>
  <si>
    <t>Chose either the Metric or English tab- this defines the type of units of measure to use</t>
  </si>
  <si>
    <t>Step 2</t>
  </si>
  <si>
    <r>
      <t xml:space="preserve">Enter values in each of the yellow shaded boxes per the instruction below. </t>
    </r>
    <r>
      <rPr>
        <b/>
        <sz val="10"/>
        <rFont val="Arial"/>
        <family val="2"/>
      </rPr>
      <t>Do not edit or change any other cells!</t>
    </r>
  </si>
  <si>
    <t>Step 3</t>
  </si>
  <si>
    <t>Score appears in the maroon shaded box</t>
  </si>
  <si>
    <r>
      <t>Notes for selection of r</t>
    </r>
    <r>
      <rPr>
        <b/>
        <vertAlign val="subscript"/>
        <sz val="12"/>
        <rFont val="Times New Roman"/>
        <family val="1"/>
      </rPr>
      <t>x</t>
    </r>
    <r>
      <rPr>
        <b/>
        <sz val="12"/>
        <rFont val="Times New Roman"/>
        <family val="1"/>
      </rPr>
      <t xml:space="preserve"> factors:</t>
    </r>
  </si>
  <si>
    <t>Conductor gap – r1</t>
  </si>
  <si>
    <r>
      <t>Minimum line of sight gap between tin-coated surface and nearest conductor that could be at a different electrical potential as measured in units of millimeters (for metric version) or mils (in english version). Enter the gap value into the appropriate block and the associated factor will be computed and automatically used. If the adjacent conductor is completely covered by impenetrable insulation material, it can be ignored.  Adjacent conductors that are covered by conformal coating must be considered, but the effects of the conformal coating will be accounted for in factor r</t>
    </r>
    <r>
      <rPr>
        <vertAlign val="subscript"/>
        <sz val="12"/>
        <rFont val="Times New Roman"/>
        <family val="1"/>
      </rPr>
      <t>8</t>
    </r>
    <r>
      <rPr>
        <sz val="12"/>
        <rFont val="Times New Roman"/>
        <family val="1"/>
      </rPr>
      <t xml:space="preserve"> below  </t>
    </r>
  </si>
  <si>
    <r>
      <t>Pb content (wt%) – r</t>
    </r>
    <r>
      <rPr>
        <b/>
        <vertAlign val="subscript"/>
        <sz val="12"/>
        <rFont val="Times New Roman"/>
        <family val="1"/>
      </rPr>
      <t>2</t>
    </r>
  </si>
  <si>
    <t>This is the percentage by weight of lead (Pb) that is present as an alloying element with the tin. Other elements are not considered for this risk factor.</t>
  </si>
  <si>
    <r>
      <t>Process - r</t>
    </r>
    <r>
      <rPr>
        <b/>
        <vertAlign val="subscript"/>
        <sz val="12"/>
        <rFont val="Times New Roman"/>
        <family val="1"/>
      </rPr>
      <t>3</t>
    </r>
  </si>
  <si>
    <t>This is a description of the process by which the tin was deposited. Electro-deposits are all treated identically whether they are described as either “bright” or “matte”. Immersion tin is deposited by an electroless plating process. Hot dip involves submerging of the part into a bath of molten tin. If the deposition process is unknown, assume “electro-deposit”, as this is the worst-case for whiskering propensity. For hot dip Pb-free solder material use “hot dip”.</t>
  </si>
  <si>
    <r>
      <t>Tin thickness - r</t>
    </r>
    <r>
      <rPr>
        <b/>
        <vertAlign val="subscript"/>
        <sz val="12"/>
        <rFont val="Times New Roman"/>
        <family val="1"/>
      </rPr>
      <t>4</t>
    </r>
  </si>
  <si>
    <t>This is based upon the thickness of the deposit in microns (for metric version) or microinches (for english version). If a range of thickness is present or may be present, choose the highest possible risk factor. For example, if a plating is known to range between 100 and 300 microinches in thickness, r2 should be set to 1.0, rather than to 0.7.</t>
  </si>
  <si>
    <r>
      <t>Material directly beneath the tin- r</t>
    </r>
    <r>
      <rPr>
        <b/>
        <vertAlign val="subscript"/>
        <sz val="12"/>
        <rFont val="Times New Roman"/>
        <family val="1"/>
      </rPr>
      <t>5</t>
    </r>
  </si>
  <si>
    <r>
      <t xml:space="preserve">This material is often underplating that is different from the basis material, although tin is also deposited directly onto some basis materials. If the material is a copper alloy termed “brass” or “bronze”, or contains less than 95% copper by wt, use the “Brass of bronze” factor. If the material is a low copper alloy not termed “brass” or “bronze” use the “copper” factor. Low expansion Fe-Ni or Fe-Ni-Co alloys such as alloy 42 or Kovar should be given the risk factor of “ferrous”. The “nickel” factor should be used with a nickel underplate or with any low alloy nickel. </t>
    </r>
    <r>
      <rPr>
        <b/>
        <sz val="12"/>
        <rFont val="Times New Roman"/>
        <family val="1"/>
      </rPr>
      <t>The nickel value can only be used with an underplate under the following conditions: the component is a ceramic chip-style passive device, or the component in question is a connector pin where the connector specification calls for corrosion resistance and durability testing, or the user has performed direct analysis of the component and is verified the quality of the nickel deposit.</t>
    </r>
  </si>
  <si>
    <r>
      <t>Substrate controlling the CTE – r</t>
    </r>
    <r>
      <rPr>
        <b/>
        <vertAlign val="subscript"/>
        <sz val="12"/>
        <rFont val="Times New Roman"/>
        <family val="1"/>
      </rPr>
      <t>6</t>
    </r>
  </si>
  <si>
    <t>This may be the basis metal of the component in question, but often is not. Some judgement will be necessary to determine which material in a complex stack-up will dominate the CTE that is imposed onto the tin deposit. The term “low expansion alloy” is used to describe metals such as Alloy 42 or Kovar that have been formulated to exhibit a low CTE that is compatible with ceramic and glass. All other alloys where the majority constituent is Fe should be classed under “ferrous”.</t>
  </si>
  <si>
    <r>
      <t>Plating reheated – r</t>
    </r>
    <r>
      <rPr>
        <b/>
        <vertAlign val="subscript"/>
        <sz val="12"/>
        <rFont val="Times New Roman"/>
        <family val="1"/>
      </rPr>
      <t>7</t>
    </r>
  </si>
  <si>
    <t>This factor relates to thermal treatments the tin was subjected to after deposition. If the deposit was fully melted and re-solidified, use the “fused” factor. (Note: solder re-flow operations will not necessarily fuse a pure tin deposit. Use the “fused” rating only if full melting of the plating is known to have occurred.) Some manufacturers utilize a special annealing process as a means to mitigate tin whisker risk. If the deposit is known to have been subjected to a treatment whose express purpose is such mitigation, and they test their plating in accordance with JESD 201, use the “annealed” rating. Normal solder reflow processing should not be considered as “annealing” unless there is specific data to support such a classification.</t>
  </si>
  <si>
    <r>
      <t>Conformal Coat – r</t>
    </r>
    <r>
      <rPr>
        <b/>
        <vertAlign val="subscript"/>
        <sz val="12"/>
        <rFont val="Times New Roman"/>
        <family val="1"/>
      </rPr>
      <t xml:space="preserve">8a </t>
    </r>
    <r>
      <rPr>
        <b/>
        <sz val="12"/>
        <rFont val="Times New Roman Bold"/>
      </rPr>
      <t xml:space="preserve">and </t>
    </r>
    <r>
      <rPr>
        <b/>
        <sz val="12"/>
        <rFont val="Times New Roman"/>
        <family val="1"/>
      </rPr>
      <t>r</t>
    </r>
    <r>
      <rPr>
        <b/>
        <vertAlign val="subscript"/>
        <sz val="12"/>
        <rFont val="Times New Roman"/>
        <family val="1"/>
      </rPr>
      <t>8b</t>
    </r>
  </si>
  <si>
    <r>
      <t xml:space="preserve">Factor </t>
    </r>
    <r>
      <rPr>
        <b/>
        <sz val="12"/>
        <rFont val="Times New Roman"/>
        <family val="1"/>
      </rPr>
      <t>r</t>
    </r>
    <r>
      <rPr>
        <b/>
        <vertAlign val="subscript"/>
        <sz val="12"/>
        <rFont val="Times New Roman"/>
        <family val="1"/>
      </rPr>
      <t xml:space="preserve">8a </t>
    </r>
    <r>
      <rPr>
        <sz val="12"/>
        <rFont val="Times New Roman"/>
        <family val="1"/>
      </rPr>
      <t xml:space="preserve">refers to organic coating applied directly over the tin deposit. And </t>
    </r>
    <r>
      <rPr>
        <b/>
        <sz val="12"/>
        <rFont val="Times New Roman"/>
        <family val="1"/>
      </rPr>
      <t>r</t>
    </r>
    <r>
      <rPr>
        <b/>
        <vertAlign val="subscript"/>
        <sz val="12"/>
        <rFont val="Times New Roman"/>
        <family val="1"/>
      </rPr>
      <t xml:space="preserve">8b </t>
    </r>
    <r>
      <rPr>
        <sz val="12"/>
        <rFont val="Times New Roman"/>
        <family val="1"/>
      </rPr>
      <t xml:space="preserve">factor refers to organic coating applied directly over the adjacent conductors.  If a coating is known to be urethane in excess of 1 mil thick, or silicone in excess of 1 mil thick, use the appropriate ratings. If Parylene is used, apply the rating (no minimum thickness). If a different coating type is used, or if a urethane or silicone coating of less than 1 mil is used, apply the “other” rating. If no coating at all is use, apply the “none” rating (not the “other” rating).  In most cases, the same coating will be present on the tin and on the adjacent conductors.  However, in those instances where one of the relevant surfaces have been masked prior to conformal coat, the coating state will be different.  </t>
    </r>
  </si>
  <si>
    <r>
      <t>Use of Mechanical HWD – r</t>
    </r>
    <r>
      <rPr>
        <b/>
        <vertAlign val="subscript"/>
        <sz val="12"/>
        <rFont val="Times New Roman"/>
        <family val="1"/>
      </rPr>
      <t>9</t>
    </r>
  </si>
  <si>
    <t>This factor is used to rate the amount of mechanical force that is applied to the surface of the deposit. If any mechanical component is in contact with the tin surface such that compression of the tin could occur, use the “fasteners” rating. Use the "fasteners" rating when tin-plated surfaces are mechanically mated into sockets or connectors. Components soldered onto the surface do not count for this risk factor. If no such components bear on the tin surface, use the “none” rating. (Note: the factor for “none” is not zero because some mechanical damage is assumed to always be present on the surface due to normal handling, etc.)</t>
  </si>
  <si>
    <r>
      <t>Where was assembly performed? – r</t>
    </r>
    <r>
      <rPr>
        <b/>
        <vertAlign val="subscript"/>
        <sz val="12"/>
        <rFont val="Times New Roman"/>
        <family val="1"/>
      </rPr>
      <t>10</t>
    </r>
  </si>
  <si>
    <t>This factor is used to assess the overall vulnerability of the system to dysfunction as a result of the presence of small pieces of conductive contaminants. The concept behind this risk factor is that a device that is assembled in a clean room is likely to be very susceptible to contamination-related failure (or the expense of clean room operations would not be justified). Conversely, an assembly that is made under field conditions is likely to be fairly immune to conductive contamination (or it would never function). Another way to view is to consider how the addition of a few loose whiskers affects the total amount of conductive contamination present. For a clean-room built assembly, this would be a significant increase, while the same number of whiskers could represent a negligible increase for a system that is assembled in the field.</t>
  </si>
  <si>
    <t>If the assembly that contains the tin-coated part is assembled in a clean room of any rating, use the “clean-room” factor. If the assembly occurs in a special “cleaner” area that has no specific rating (like a closed room with laminar-flow benches) use the “special clean area’ rating. If the assembly occurs in a normal factory environment (indoor, temperature-humidity controlled, workers in ESD smocks, etc.) use the “typical factory” rating. If the assembly is performed in an uncontrolled location (outdoor, open hangar, garage, etc.) use the “field assembly” rating.</t>
  </si>
  <si>
    <r>
      <t>Shorting opportunities within an enclosure – r</t>
    </r>
    <r>
      <rPr>
        <b/>
        <vertAlign val="subscript"/>
        <sz val="12"/>
        <rFont val="Times New Roman"/>
        <family val="1"/>
      </rPr>
      <t>11</t>
    </r>
  </si>
  <si>
    <t>The purpose of this factor is to help determine the risk of failure due to a loose whisker causing a “secondary” short. To determine the proper setting one must consider which electronics loose whiskers could possibly reach. In general, all electronics with a path through the air from the tin plated surface should be considered. For example, if the tin surface is within a sealed box, only those conductors within the box would be at risk for secondary shorting.</t>
  </si>
  <si>
    <t>One very common configuration for an electronics cabinet is assumed to be a series of circuit card assemblies mated into a backplane, or other form of interconnection.  An estimation of the number of sites available for secondary shorting is determined by the degree to which the circuit cards and backplane are protected by conformal coat.  For the purposes of this factor, conformal coat of all types and thickness are equivalent. If all exposed conductors are coated, apply the “none” value. If no coatings are used, apply the “many” value. Often, some but not all, conductive surfaces will be coated. In this case select “almost none”, “few” or “some” values. Use the “almost none” value if all but a handful of conductors are coated, “few” value if a clear majority conductors are known to be coated, otherwise apply the “some” value.</t>
  </si>
  <si>
    <t xml:space="preserve">If the enclosure under consideration does not consist of circuit cards, an estimation of the number of vulnerable sites must be performed.  If there are no exposed conductors with a gap of &lt;1/2in. use the value corresponding with “none”.  If there are a small number of vulnerable sites, use the value corresponding with “almost none”.  If there are many vulnerable sites, use the value corresponding with “many”.  </t>
  </si>
  <si>
    <r>
      <t>Air flow within assembly – r</t>
    </r>
    <r>
      <rPr>
        <b/>
        <vertAlign val="subscript"/>
        <sz val="12"/>
        <rFont val="Times New Roman"/>
        <family val="1"/>
      </rPr>
      <t>12</t>
    </r>
  </si>
  <si>
    <t>The purpose of this factor is to rate the risk that whiskers which break off can migrate to regions of the assembly at a distance from their site of growth. If air is forced over the tin-coated component by use of fans, etc. then use the “forced air” setting. If the assembly is used in a dynamic environment such as flight or ground vehicles, or large stationary machines with many moving parts, use the “dynamic environment” setting (unless the higher “forced air” setting applies). If cooling is achieved by passive means only and the application is in a fairly static environment, select the “none” setting.</t>
  </si>
  <si>
    <r>
      <t>Size of the component - r</t>
    </r>
    <r>
      <rPr>
        <b/>
        <vertAlign val="subscript"/>
        <sz val="12"/>
        <rFont val="Times New Roman"/>
        <family val="1"/>
      </rPr>
      <t>13</t>
    </r>
  </si>
  <si>
    <t>The purpose of this factor is to account for the increased risk of increased area of tin plating, particularly with regard to the creation of tin whiskers as potential foreign objects within an enclosure. Choose one of the four settings that most closely matches the component under evaluation.</t>
  </si>
  <si>
    <t>Large mechanical item- does not fit in the plam of your hand</t>
  </si>
  <si>
    <t>Small mechanical item- fits in the palm of your hand. use this setting also for electronic parts that are packaged in a tin-plated can</t>
  </si>
  <si>
    <t xml:space="preserve">wire/contact- Use this setting for pieces of wire, terminal lugs, turrets, and contact pins. </t>
  </si>
  <si>
    <t>Multi-leaded electronic part- has three or more I/O's</t>
  </si>
  <si>
    <t>Small parts- devices with only two I/O's</t>
  </si>
  <si>
    <t>Risk Factor</t>
  </si>
  <si>
    <t xml:space="preserve">Enter Your Values Here </t>
  </si>
  <si>
    <t>Conductor gap (mm)</t>
  </si>
  <si>
    <t>mm</t>
  </si>
  <si>
    <t>Conductor gap in mm</t>
  </si>
  <si>
    <t>\</t>
  </si>
  <si>
    <t>Pb content (wt%)</t>
  </si>
  <si>
    <t>&lt;0.2</t>
  </si>
  <si>
    <t>0.2-1</t>
  </si>
  <si>
    <t>1.0-2.0</t>
  </si>
  <si>
    <t>2.0-3.0</t>
  </si>
  <si>
    <t>&gt;3.0</t>
  </si>
  <si>
    <t>r(2)</t>
  </si>
  <si>
    <t>0.01</t>
  </si>
  <si>
    <t>0.0001</t>
  </si>
  <si>
    <t>Individual factors</t>
  </si>
  <si>
    <t>values</t>
  </si>
  <si>
    <t>R(density)=</t>
  </si>
  <si>
    <t>Process</t>
  </si>
  <si>
    <t>electroplate</t>
  </si>
  <si>
    <t>Immersion</t>
  </si>
  <si>
    <t>Hot dip</t>
  </si>
  <si>
    <t>r(1)</t>
  </si>
  <si>
    <t>R (length)=</t>
  </si>
  <si>
    <t>r(3)</t>
  </si>
  <si>
    <t>1</t>
  </si>
  <si>
    <t>0.3</t>
  </si>
  <si>
    <t>0.1</t>
  </si>
  <si>
    <t>R (i)=</t>
  </si>
  <si>
    <t>R(d)=</t>
  </si>
  <si>
    <t>Tin thickness (microns)</t>
  </si>
  <si>
    <t>&lt;1.25</t>
  </si>
  <si>
    <t>1.25-6.5</t>
  </si>
  <si>
    <t>6.5-13</t>
  </si>
  <si>
    <t>13-25</t>
  </si>
  <si>
    <t>&gt;25</t>
  </si>
  <si>
    <t>r(4)</t>
  </si>
  <si>
    <t>R(cte)=</t>
  </si>
  <si>
    <t>r(5)</t>
  </si>
  <si>
    <t>R(ex)=</t>
  </si>
  <si>
    <t>r(6)</t>
  </si>
  <si>
    <t>Material directly beneath tin</t>
  </si>
  <si>
    <t>brass/bronze/BeCu</t>
  </si>
  <si>
    <t>copper</t>
  </si>
  <si>
    <t>ferrous</t>
  </si>
  <si>
    <t>nickel</t>
  </si>
  <si>
    <t>other</t>
  </si>
  <si>
    <t>r(7)</t>
  </si>
  <si>
    <t>r(8a)</t>
  </si>
  <si>
    <t>R(total)=</t>
  </si>
  <si>
    <t>r(8b)</t>
  </si>
  <si>
    <t>Substrate controlling CTE</t>
  </si>
  <si>
    <t>ceramic</t>
  </si>
  <si>
    <t>low expansion alloy</t>
  </si>
  <si>
    <t xml:space="preserve">Cu or Al </t>
  </si>
  <si>
    <t>r(9)</t>
  </si>
  <si>
    <t>r(10)</t>
  </si>
  <si>
    <t>output</t>
  </si>
  <si>
    <t>r(11)</t>
  </si>
  <si>
    <t>Plating heated after deposition</t>
  </si>
  <si>
    <t>no</t>
  </si>
  <si>
    <t>annealed</t>
  </si>
  <si>
    <t>fused</t>
  </si>
  <si>
    <t>r(12)</t>
  </si>
  <si>
    <t>r(13)</t>
  </si>
  <si>
    <t>K</t>
  </si>
  <si>
    <t>Conformal coat</t>
  </si>
  <si>
    <t>none</t>
  </si>
  <si>
    <t>urethane &gt; 1mil</t>
  </si>
  <si>
    <t>silicone &gt;1 mil</t>
  </si>
  <si>
    <t>parylene</t>
  </si>
  <si>
    <t>acrylic</t>
  </si>
  <si>
    <t>Other</t>
  </si>
  <si>
    <t>directly on tin surface - r(8a)</t>
  </si>
  <si>
    <t>0.15</t>
  </si>
  <si>
    <t>0.25</t>
  </si>
  <si>
    <t>0.10</t>
  </si>
  <si>
    <t>0.45</t>
  </si>
  <si>
    <t>.15</t>
  </si>
  <si>
    <t>on adjacent conductors - r(8b)</t>
  </si>
  <si>
    <t/>
  </si>
  <si>
    <t>Use of Mechanical HWD</t>
  </si>
  <si>
    <t>fasteners compressed onto surface</t>
  </si>
  <si>
    <t>Where was assembly performed</t>
  </si>
  <si>
    <t>Clean Room</t>
  </si>
  <si>
    <t>Special clean area</t>
  </si>
  <si>
    <t>Typical Factory</t>
  </si>
  <si>
    <t>Field assembly</t>
  </si>
  <si>
    <t>exposed shortening sites with in enclosure</t>
  </si>
  <si>
    <t>many</t>
  </si>
  <si>
    <t>some</t>
  </si>
  <si>
    <t>few</t>
  </si>
  <si>
    <t>almost none</t>
  </si>
  <si>
    <t>Airflow within assembly</t>
  </si>
  <si>
    <t>Forced air</t>
  </si>
  <si>
    <t>Dynamic Use</t>
  </si>
  <si>
    <t>Size of component</t>
  </si>
  <si>
    <t>Large mechanical item</t>
  </si>
  <si>
    <t>small mechanical item</t>
  </si>
  <si>
    <t>wire or ccontact</t>
  </si>
  <si>
    <t>Multi-lead electronic</t>
  </si>
  <si>
    <t>two-lead electronic</t>
  </si>
  <si>
    <t>2</t>
  </si>
  <si>
    <t>0.001</t>
  </si>
  <si>
    <t>exponent</t>
  </si>
  <si>
    <t>coefficient</t>
  </si>
  <si>
    <t>10</t>
  </si>
  <si>
    <t>0</t>
  </si>
  <si>
    <t>mils</t>
  </si>
  <si>
    <t>conductor gap in mils</t>
  </si>
  <si>
    <t>Tin thickness (micro-inches)</t>
  </si>
  <si>
    <t>&lt;50</t>
  </si>
  <si>
    <t>50-250</t>
  </si>
  <si>
    <t>250-500</t>
  </si>
  <si>
    <t>500-1000</t>
  </si>
  <si>
    <t>&gt;1000</t>
  </si>
  <si>
    <t>.25</t>
  </si>
  <si>
    <t>.01</t>
  </si>
  <si>
    <t>.001</t>
  </si>
  <si>
    <t>convert from mils to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</si>
</sst>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2" x14ac:knownFonts="1">
    <font>
      <sz val="11"/>
      <color theme="1"/>
      <name val="Calibri"/>
      <family val="2"/>
      <scheme val="minor"/>
    </font>
    <font>
      <sz val="10"/>
      <name val="Arial"/>
      <family val="2"/>
    </font>
    <font>
      <b/>
      <sz val="10"/>
      <name val="Arial"/>
      <family val="2"/>
    </font>
    <font>
      <sz val="10"/>
      <name val="Arial"/>
      <family val="2"/>
    </font>
    <font>
      <b/>
      <sz val="12"/>
      <name val="Times New Roman"/>
      <family val="1"/>
    </font>
    <font>
      <b/>
      <vertAlign val="subscript"/>
      <sz val="12"/>
      <name val="Times New Roman"/>
      <family val="1"/>
    </font>
    <font>
      <sz val="12"/>
      <name val="Times New Roman"/>
      <family val="1"/>
    </font>
    <font>
      <vertAlign val="subscript"/>
      <sz val="12"/>
      <name val="Times New Roman"/>
      <family val="1"/>
    </font>
    <font>
      <b/>
      <sz val="12"/>
      <name val="Times New Roman Bold"/>
    </font>
    <font>
      <sz val="12"/>
      <color indexed="8"/>
      <name val="Times New Roman"/>
      <family val="1"/>
    </font>
    <font>
      <sz val="10"/>
      <color indexed="8"/>
      <name val="Arial"/>
      <family val="2"/>
    </font>
    <font>
      <sz val="10"/>
      <color indexed="9"/>
      <name val="Arial"/>
      <family val="2"/>
    </font>
  </fonts>
  <fills count="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indexed="6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79">
    <xf numFmtId="0" fontId="0" fillId="0" borderId="0" xfId="0"/>
    <xf numFmtId="0" fontId="4" fillId="0" borderId="0" xfId="1" applyFont="1" applyAlignment="1">
      <alignment wrapText="1"/>
    </xf>
    <xf numFmtId="0" fontId="3" fillId="0" borderId="0" xfId="1" applyAlignment="1">
      <alignment wrapText="1"/>
    </xf>
    <xf numFmtId="0" fontId="6" fillId="0" borderId="0" xfId="1" applyFont="1" applyAlignment="1">
      <alignment wrapText="1"/>
    </xf>
    <xf numFmtId="0" fontId="4" fillId="0" borderId="0" xfId="1" applyFont="1"/>
    <xf numFmtId="0" fontId="9" fillId="0" borderId="0" xfId="1" applyFont="1" applyAlignment="1">
      <alignment wrapText="1"/>
    </xf>
    <xf numFmtId="49" fontId="3" fillId="0" borderId="0" xfId="1" applyNumberFormat="1" applyAlignment="1">
      <alignment horizontal="center"/>
    </xf>
    <xf numFmtId="2" fontId="3" fillId="0" borderId="0" xfId="1" applyNumberFormat="1" applyAlignment="1">
      <alignment horizontal="center"/>
    </xf>
    <xf numFmtId="2" fontId="3" fillId="0" borderId="0" xfId="1" applyNumberFormat="1" applyFill="1" applyAlignment="1">
      <alignment horizontal="center"/>
    </xf>
    <xf numFmtId="164" fontId="3" fillId="0" borderId="0" xfId="1" applyNumberFormat="1" applyAlignment="1">
      <alignment horizontal="center"/>
    </xf>
    <xf numFmtId="0" fontId="3" fillId="0" borderId="0" xfId="1" applyNumberFormat="1" applyAlignment="1">
      <alignment horizontal="center"/>
    </xf>
    <xf numFmtId="0" fontId="3" fillId="0" borderId="0" xfId="1"/>
    <xf numFmtId="49" fontId="3" fillId="2" borderId="0" xfId="1" applyNumberFormat="1" applyFill="1" applyAlignment="1">
      <alignment horizontal="center"/>
    </xf>
    <xf numFmtId="49" fontId="3" fillId="0" borderId="1" xfId="1" applyNumberFormat="1" applyFill="1" applyBorder="1" applyAlignment="1">
      <alignment horizontal="center"/>
    </xf>
    <xf numFmtId="164" fontId="3" fillId="0" borderId="0" xfId="1" applyNumberFormat="1" applyFill="1" applyAlignment="1">
      <alignment horizontal="center"/>
    </xf>
    <xf numFmtId="49" fontId="3" fillId="2" borderId="0" xfId="1" applyNumberFormat="1" applyFill="1" applyBorder="1" applyAlignment="1">
      <alignment horizontal="center"/>
    </xf>
    <xf numFmtId="49" fontId="3" fillId="2" borderId="1" xfId="1" applyNumberFormat="1" applyFill="1" applyBorder="1" applyAlignment="1">
      <alignment horizontal="center"/>
    </xf>
    <xf numFmtId="0" fontId="3" fillId="0" borderId="0" xfId="1" applyNumberFormat="1" applyBorder="1" applyAlignment="1">
      <alignment horizontal="center"/>
    </xf>
    <xf numFmtId="0" fontId="3" fillId="0" borderId="1" xfId="1" applyNumberFormat="1" applyBorder="1" applyAlignment="1">
      <alignment horizontal="center"/>
    </xf>
    <xf numFmtId="49" fontId="3" fillId="0" borderId="1" xfId="1" applyNumberFormat="1" applyBorder="1" applyAlignment="1">
      <alignment horizontal="center"/>
    </xf>
    <xf numFmtId="49" fontId="3" fillId="0" borderId="0" xfId="1" applyNumberFormat="1" applyBorder="1" applyAlignment="1">
      <alignment horizontal="center"/>
    </xf>
    <xf numFmtId="49" fontId="10" fillId="0" borderId="1" xfId="1" applyNumberFormat="1" applyFont="1" applyBorder="1" applyAlignment="1">
      <alignment horizontal="center"/>
    </xf>
    <xf numFmtId="0" fontId="10" fillId="0" borderId="1" xfId="1" applyNumberFormat="1" applyFont="1" applyBorder="1" applyAlignment="1">
      <alignment horizontal="center"/>
    </xf>
    <xf numFmtId="49" fontId="10" fillId="0" borderId="0" xfId="1" applyNumberFormat="1" applyFont="1" applyBorder="1" applyAlignment="1">
      <alignment horizontal="center"/>
    </xf>
    <xf numFmtId="0" fontId="3" fillId="0" borderId="0" xfId="1" applyAlignment="1">
      <alignment horizontal="center"/>
    </xf>
    <xf numFmtId="49" fontId="3" fillId="2" borderId="2" xfId="1" applyNumberFormat="1" applyFill="1" applyBorder="1" applyAlignment="1">
      <alignment horizontal="center"/>
    </xf>
    <xf numFmtId="0" fontId="3" fillId="0" borderId="0" xfId="1" applyAlignment="1">
      <alignment horizontal="right"/>
    </xf>
    <xf numFmtId="2" fontId="3" fillId="0" borderId="1" xfId="1" applyNumberFormat="1" applyBorder="1" applyAlignment="1">
      <alignment horizontal="center"/>
    </xf>
    <xf numFmtId="0" fontId="3" fillId="0" borderId="1" xfId="1" applyBorder="1" applyAlignment="1">
      <alignment horizontal="center"/>
    </xf>
    <xf numFmtId="165" fontId="3" fillId="0" borderId="1" xfId="1" applyNumberFormat="1" applyFill="1" applyBorder="1" applyAlignment="1">
      <alignment horizontal="center"/>
    </xf>
    <xf numFmtId="2" fontId="3" fillId="0" borderId="0" xfId="1" applyNumberFormat="1" applyFill="1" applyBorder="1" applyAlignment="1">
      <alignment horizontal="center"/>
    </xf>
    <xf numFmtId="2" fontId="11" fillId="4" borderId="3" xfId="1" applyNumberFormat="1" applyFont="1" applyFill="1" applyBorder="1" applyAlignment="1">
      <alignment horizontal="center"/>
    </xf>
    <xf numFmtId="0" fontId="3" fillId="0" borderId="0" xfId="1" applyNumberFormat="1" applyAlignment="1">
      <alignment horizontal="left"/>
    </xf>
    <xf numFmtId="164" fontId="3" fillId="0" borderId="0" xfId="1" quotePrefix="1" applyNumberFormat="1" applyFill="1" applyAlignment="1">
      <alignment horizontal="center"/>
    </xf>
    <xf numFmtId="2" fontId="3" fillId="0" borderId="1" xfId="1" applyNumberFormat="1" applyFill="1" applyBorder="1" applyAlignment="1">
      <alignment horizontal="center"/>
    </xf>
    <xf numFmtId="2" fontId="3" fillId="0" borderId="0" xfId="1" applyNumberFormat="1" applyAlignment="1">
      <alignment horizontal="center" wrapText="1"/>
    </xf>
    <xf numFmtId="49" fontId="10" fillId="0" borderId="0" xfId="1" applyNumberFormat="1" applyFont="1" applyAlignment="1">
      <alignment horizontal="center"/>
    </xf>
    <xf numFmtId="0" fontId="1" fillId="0" borderId="0" xfId="1" applyFont="1" applyAlignment="1">
      <alignment wrapText="1"/>
    </xf>
    <xf numFmtId="164" fontId="3" fillId="3" borderId="3" xfId="1" applyNumberFormat="1" applyFill="1" applyBorder="1" applyAlignment="1" applyProtection="1">
      <alignment horizontal="center"/>
      <protection locked="0"/>
    </xf>
    <xf numFmtId="2" fontId="3" fillId="0" borderId="0" xfId="1" applyNumberFormat="1" applyAlignment="1" applyProtection="1">
      <alignment horizontal="center"/>
      <protection locked="0"/>
    </xf>
    <xf numFmtId="164" fontId="3" fillId="0" borderId="0" xfId="1" applyNumberFormat="1" applyFill="1" applyAlignment="1" applyProtection="1">
      <alignment horizontal="center"/>
      <protection locked="0"/>
    </xf>
    <xf numFmtId="164" fontId="3" fillId="0" borderId="0" xfId="1" applyNumberFormat="1" applyAlignment="1" applyProtection="1">
      <alignment horizontal="center"/>
      <protection locked="0"/>
    </xf>
    <xf numFmtId="49" fontId="1" fillId="0" borderId="0" xfId="1" applyNumberFormat="1" applyFont="1" applyAlignment="1">
      <alignment horizontal="center"/>
    </xf>
    <xf numFmtId="2" fontId="3" fillId="0" borderId="0" xfId="1" applyNumberFormat="1" applyFill="1" applyAlignment="1" applyProtection="1">
      <alignment horizontal="center"/>
    </xf>
    <xf numFmtId="0" fontId="3" fillId="0" borderId="5" xfId="1" applyBorder="1" applyAlignment="1">
      <alignment horizontal="center"/>
    </xf>
    <xf numFmtId="164" fontId="10" fillId="3" borderId="3" xfId="1" applyNumberFormat="1" applyFont="1" applyFill="1" applyBorder="1" applyAlignment="1" applyProtection="1">
      <alignment horizontal="center"/>
      <protection locked="0"/>
    </xf>
    <xf numFmtId="49" fontId="3" fillId="0" borderId="0" xfId="1" applyNumberFormat="1" applyAlignment="1" applyProtection="1">
      <alignment horizontal="center"/>
    </xf>
    <xf numFmtId="2" fontId="3" fillId="0" borderId="0" xfId="1" applyNumberFormat="1" applyAlignment="1" applyProtection="1">
      <alignment horizontal="center" wrapText="1"/>
    </xf>
    <xf numFmtId="49" fontId="3" fillId="2" borderId="0" xfId="1" applyNumberFormat="1" applyFill="1" applyAlignment="1" applyProtection="1">
      <alignment horizontal="center"/>
    </xf>
    <xf numFmtId="49" fontId="3" fillId="2" borderId="2" xfId="1" applyNumberFormat="1" applyFill="1" applyBorder="1" applyAlignment="1" applyProtection="1">
      <alignment horizontal="center"/>
    </xf>
    <xf numFmtId="49" fontId="3" fillId="2" borderId="0" xfId="1" applyNumberFormat="1" applyFill="1" applyBorder="1" applyAlignment="1" applyProtection="1">
      <alignment horizontal="center"/>
    </xf>
    <xf numFmtId="164" fontId="3" fillId="0" borderId="0" xfId="1" applyNumberFormat="1" applyFill="1" applyAlignment="1" applyProtection="1">
      <alignment horizontal="center"/>
    </xf>
    <xf numFmtId="49" fontId="1" fillId="0" borderId="4" xfId="1" applyNumberFormat="1" applyFont="1" applyBorder="1" applyAlignment="1" applyProtection="1">
      <alignment horizontal="center"/>
    </xf>
    <xf numFmtId="2" fontId="3" fillId="0" borderId="1" xfId="1" applyNumberFormat="1" applyFill="1" applyBorder="1" applyAlignment="1" applyProtection="1">
      <alignment horizontal="center"/>
    </xf>
    <xf numFmtId="49" fontId="3" fillId="0" borderId="1" xfId="1" applyNumberFormat="1" applyFill="1" applyBorder="1" applyAlignment="1" applyProtection="1">
      <alignment horizontal="center"/>
    </xf>
    <xf numFmtId="164" fontId="3" fillId="0" borderId="0" xfId="1" quotePrefix="1" applyNumberFormat="1" applyFill="1" applyAlignment="1" applyProtection="1">
      <alignment horizontal="center"/>
    </xf>
    <xf numFmtId="0" fontId="3" fillId="0" borderId="0" xfId="1" applyNumberFormat="1" applyAlignment="1" applyProtection="1">
      <alignment horizontal="left"/>
    </xf>
    <xf numFmtId="49" fontId="3" fillId="2" borderId="1" xfId="1" applyNumberFormat="1" applyFill="1" applyBorder="1" applyAlignment="1" applyProtection="1">
      <alignment horizontal="center"/>
    </xf>
    <xf numFmtId="2" fontId="3" fillId="0" borderId="0" xfId="1" applyNumberFormat="1" applyAlignment="1" applyProtection="1">
      <alignment horizontal="center"/>
    </xf>
    <xf numFmtId="49" fontId="3" fillId="0" borderId="1" xfId="1" applyNumberFormat="1" applyBorder="1" applyAlignment="1" applyProtection="1">
      <alignment horizontal="center"/>
    </xf>
    <xf numFmtId="49" fontId="3" fillId="0" borderId="0" xfId="1" applyNumberFormat="1" applyBorder="1" applyAlignment="1" applyProtection="1">
      <alignment horizontal="center"/>
    </xf>
    <xf numFmtId="0" fontId="3" fillId="0" borderId="0" xfId="1" applyAlignment="1" applyProtection="1">
      <alignment horizontal="center"/>
    </xf>
    <xf numFmtId="0" fontId="3" fillId="0" borderId="0" xfId="1" applyAlignment="1" applyProtection="1">
      <alignment horizontal="right"/>
    </xf>
    <xf numFmtId="0" fontId="3" fillId="0" borderId="1" xfId="1" applyBorder="1" applyAlignment="1" applyProtection="1">
      <alignment horizontal="center"/>
    </xf>
    <xf numFmtId="49" fontId="10" fillId="0" borderId="1" xfId="1" applyNumberFormat="1" applyFont="1" applyBorder="1" applyAlignment="1" applyProtection="1">
      <alignment horizontal="center"/>
    </xf>
    <xf numFmtId="165" fontId="3" fillId="0" borderId="1" xfId="1" applyNumberFormat="1" applyFill="1" applyBorder="1" applyAlignment="1" applyProtection="1">
      <alignment horizontal="center"/>
    </xf>
    <xf numFmtId="0" fontId="3" fillId="0" borderId="5" xfId="1" applyBorder="1" applyAlignment="1" applyProtection="1">
      <alignment horizontal="center"/>
    </xf>
    <xf numFmtId="0" fontId="3" fillId="0" borderId="1" xfId="1" applyNumberFormat="1" applyBorder="1" applyAlignment="1" applyProtection="1">
      <alignment horizontal="center"/>
    </xf>
    <xf numFmtId="0" fontId="3" fillId="0" borderId="0" xfId="1" applyNumberFormat="1" applyBorder="1" applyAlignment="1" applyProtection="1">
      <alignment horizontal="center"/>
    </xf>
    <xf numFmtId="2" fontId="11" fillId="4" borderId="3" xfId="1" applyNumberFormat="1" applyFont="1" applyFill="1" applyBorder="1" applyAlignment="1" applyProtection="1">
      <alignment horizontal="center"/>
    </xf>
    <xf numFmtId="2" fontId="3" fillId="0" borderId="0" xfId="1" applyNumberFormat="1" applyFill="1" applyBorder="1" applyAlignment="1" applyProtection="1">
      <alignment horizontal="center"/>
    </xf>
    <xf numFmtId="2" fontId="3" fillId="0" borderId="1" xfId="1" applyNumberFormat="1" applyBorder="1" applyAlignment="1" applyProtection="1">
      <alignment horizontal="center"/>
    </xf>
    <xf numFmtId="49" fontId="10" fillId="0" borderId="0" xfId="1" applyNumberFormat="1" applyFont="1" applyBorder="1" applyAlignment="1" applyProtection="1">
      <alignment horizontal="center"/>
    </xf>
    <xf numFmtId="0" fontId="10" fillId="0" borderId="1" xfId="1" applyNumberFormat="1" applyFont="1" applyBorder="1" applyAlignment="1" applyProtection="1">
      <alignment horizontal="center"/>
    </xf>
    <xf numFmtId="0" fontId="0" fillId="0" borderId="0" xfId="0" applyProtection="1"/>
    <xf numFmtId="164" fontId="3" fillId="0" borderId="0" xfId="1" applyNumberFormat="1" applyAlignment="1" applyProtection="1">
      <alignment horizontal="center"/>
    </xf>
    <xf numFmtId="0" fontId="3" fillId="0" borderId="0" xfId="1" applyProtection="1"/>
    <xf numFmtId="0" fontId="3" fillId="0" borderId="0" xfId="1" applyNumberFormat="1" applyAlignment="1" applyProtection="1">
      <alignment horizontal="center"/>
    </xf>
    <xf numFmtId="49" fontId="1" fillId="0" borderId="0" xfId="1" applyNumberFormat="1" applyFont="1" applyAlignment="1" applyProtection="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customXml" Target="../customXml/item8.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2:B43"/>
  <sheetViews>
    <sheetView showGridLines="0" tabSelected="1" topLeftCell="B12" zoomScaleNormal="100" workbookViewId="0">
      <selection activeCell="B19" sqref="B19"/>
    </sheetView>
  </sheetViews>
  <sheetFormatPr defaultRowHeight="13.2" x14ac:dyDescent="0.25"/>
  <cols>
    <col min="1" max="1" width="9.109375" style="2"/>
    <col min="2" max="2" width="122.44140625" style="2" customWidth="1"/>
    <col min="3" max="257" width="9.109375" style="2"/>
    <col min="258" max="258" width="91.44140625" style="2" customWidth="1"/>
    <col min="259" max="513" width="9.109375" style="2"/>
    <col min="514" max="514" width="91.44140625" style="2" customWidth="1"/>
    <col min="515" max="769" width="9.109375" style="2"/>
    <col min="770" max="770" width="91.44140625" style="2" customWidth="1"/>
    <col min="771" max="1025" width="9.109375" style="2"/>
    <col min="1026" max="1026" width="91.44140625" style="2" customWidth="1"/>
    <col min="1027" max="1281" width="9.109375" style="2"/>
    <col min="1282" max="1282" width="91.44140625" style="2" customWidth="1"/>
    <col min="1283" max="1537" width="9.109375" style="2"/>
    <col min="1538" max="1538" width="91.44140625" style="2" customWidth="1"/>
    <col min="1539" max="1793" width="9.109375" style="2"/>
    <col min="1794" max="1794" width="91.44140625" style="2" customWidth="1"/>
    <col min="1795" max="2049" width="9.109375" style="2"/>
    <col min="2050" max="2050" width="91.44140625" style="2" customWidth="1"/>
    <col min="2051" max="2305" width="9.109375" style="2"/>
    <col min="2306" max="2306" width="91.44140625" style="2" customWidth="1"/>
    <col min="2307" max="2561" width="9.109375" style="2"/>
    <col min="2562" max="2562" width="91.44140625" style="2" customWidth="1"/>
    <col min="2563" max="2817" width="9.109375" style="2"/>
    <col min="2818" max="2818" width="91.44140625" style="2" customWidth="1"/>
    <col min="2819" max="3073" width="9.109375" style="2"/>
    <col min="3074" max="3074" width="91.44140625" style="2" customWidth="1"/>
    <col min="3075" max="3329" width="9.109375" style="2"/>
    <col min="3330" max="3330" width="91.44140625" style="2" customWidth="1"/>
    <col min="3331" max="3585" width="9.109375" style="2"/>
    <col min="3586" max="3586" width="91.44140625" style="2" customWidth="1"/>
    <col min="3587" max="3841" width="9.109375" style="2"/>
    <col min="3842" max="3842" width="91.44140625" style="2" customWidth="1"/>
    <col min="3843" max="4097" width="9.109375" style="2"/>
    <col min="4098" max="4098" width="91.44140625" style="2" customWidth="1"/>
    <col min="4099" max="4353" width="9.109375" style="2"/>
    <col min="4354" max="4354" width="91.44140625" style="2" customWidth="1"/>
    <col min="4355" max="4609" width="9.109375" style="2"/>
    <col min="4610" max="4610" width="91.44140625" style="2" customWidth="1"/>
    <col min="4611" max="4865" width="9.109375" style="2"/>
    <col min="4866" max="4866" width="91.44140625" style="2" customWidth="1"/>
    <col min="4867" max="5121" width="9.109375" style="2"/>
    <col min="5122" max="5122" width="91.44140625" style="2" customWidth="1"/>
    <col min="5123" max="5377" width="9.109375" style="2"/>
    <col min="5378" max="5378" width="91.44140625" style="2" customWidth="1"/>
    <col min="5379" max="5633" width="9.109375" style="2"/>
    <col min="5634" max="5634" width="91.44140625" style="2" customWidth="1"/>
    <col min="5635" max="5889" width="9.109375" style="2"/>
    <col min="5890" max="5890" width="91.44140625" style="2" customWidth="1"/>
    <col min="5891" max="6145" width="9.109375" style="2"/>
    <col min="6146" max="6146" width="91.44140625" style="2" customWidth="1"/>
    <col min="6147" max="6401" width="9.109375" style="2"/>
    <col min="6402" max="6402" width="91.44140625" style="2" customWidth="1"/>
    <col min="6403" max="6657" width="9.109375" style="2"/>
    <col min="6658" max="6658" width="91.44140625" style="2" customWidth="1"/>
    <col min="6659" max="6913" width="9.109375" style="2"/>
    <col min="6914" max="6914" width="91.44140625" style="2" customWidth="1"/>
    <col min="6915" max="7169" width="9.109375" style="2"/>
    <col min="7170" max="7170" width="91.44140625" style="2" customWidth="1"/>
    <col min="7171" max="7425" width="9.109375" style="2"/>
    <col min="7426" max="7426" width="91.44140625" style="2" customWidth="1"/>
    <col min="7427" max="7681" width="9.109375" style="2"/>
    <col min="7682" max="7682" width="91.44140625" style="2" customWidth="1"/>
    <col min="7683" max="7937" width="9.109375" style="2"/>
    <col min="7938" max="7938" width="91.44140625" style="2" customWidth="1"/>
    <col min="7939" max="8193" width="9.109375" style="2"/>
    <col min="8194" max="8194" width="91.44140625" style="2" customWidth="1"/>
    <col min="8195" max="8449" width="9.109375" style="2"/>
    <col min="8450" max="8450" width="91.44140625" style="2" customWidth="1"/>
    <col min="8451" max="8705" width="9.109375" style="2"/>
    <col min="8706" max="8706" width="91.44140625" style="2" customWidth="1"/>
    <col min="8707" max="8961" width="9.109375" style="2"/>
    <col min="8962" max="8962" width="91.44140625" style="2" customWidth="1"/>
    <col min="8963" max="9217" width="9.109375" style="2"/>
    <col min="9218" max="9218" width="91.44140625" style="2" customWidth="1"/>
    <col min="9219" max="9473" width="9.109375" style="2"/>
    <col min="9474" max="9474" width="91.44140625" style="2" customWidth="1"/>
    <col min="9475" max="9729" width="9.109375" style="2"/>
    <col min="9730" max="9730" width="91.44140625" style="2" customWidth="1"/>
    <col min="9731" max="9985" width="9.109375" style="2"/>
    <col min="9986" max="9986" width="91.44140625" style="2" customWidth="1"/>
    <col min="9987" max="10241" width="9.109375" style="2"/>
    <col min="10242" max="10242" width="91.44140625" style="2" customWidth="1"/>
    <col min="10243" max="10497" width="9.109375" style="2"/>
    <col min="10498" max="10498" width="91.44140625" style="2" customWidth="1"/>
    <col min="10499" max="10753" width="9.109375" style="2"/>
    <col min="10754" max="10754" width="91.44140625" style="2" customWidth="1"/>
    <col min="10755" max="11009" width="9.109375" style="2"/>
    <col min="11010" max="11010" width="91.44140625" style="2" customWidth="1"/>
    <col min="11011" max="11265" width="9.109375" style="2"/>
    <col min="11266" max="11266" width="91.44140625" style="2" customWidth="1"/>
    <col min="11267" max="11521" width="9.109375" style="2"/>
    <col min="11522" max="11522" width="91.44140625" style="2" customWidth="1"/>
    <col min="11523" max="11777" width="9.109375" style="2"/>
    <col min="11778" max="11778" width="91.44140625" style="2" customWidth="1"/>
    <col min="11779" max="12033" width="9.109375" style="2"/>
    <col min="12034" max="12034" width="91.44140625" style="2" customWidth="1"/>
    <col min="12035" max="12289" width="9.109375" style="2"/>
    <col min="12290" max="12290" width="91.44140625" style="2" customWidth="1"/>
    <col min="12291" max="12545" width="9.109375" style="2"/>
    <col min="12546" max="12546" width="91.44140625" style="2" customWidth="1"/>
    <col min="12547" max="12801" width="9.109375" style="2"/>
    <col min="12802" max="12802" width="91.44140625" style="2" customWidth="1"/>
    <col min="12803" max="13057" width="9.109375" style="2"/>
    <col min="13058" max="13058" width="91.44140625" style="2" customWidth="1"/>
    <col min="13059" max="13313" width="9.109375" style="2"/>
    <col min="13314" max="13314" width="91.44140625" style="2" customWidth="1"/>
    <col min="13315" max="13569" width="9.109375" style="2"/>
    <col min="13570" max="13570" width="91.44140625" style="2" customWidth="1"/>
    <col min="13571" max="13825" width="9.109375" style="2"/>
    <col min="13826" max="13826" width="91.44140625" style="2" customWidth="1"/>
    <col min="13827" max="14081" width="9.109375" style="2"/>
    <col min="14082" max="14082" width="91.44140625" style="2" customWidth="1"/>
    <col min="14083" max="14337" width="9.109375" style="2"/>
    <col min="14338" max="14338" width="91.44140625" style="2" customWidth="1"/>
    <col min="14339" max="14593" width="9.109375" style="2"/>
    <col min="14594" max="14594" width="91.44140625" style="2" customWidth="1"/>
    <col min="14595" max="14849" width="9.109375" style="2"/>
    <col min="14850" max="14850" width="91.44140625" style="2" customWidth="1"/>
    <col min="14851" max="15105" width="9.109375" style="2"/>
    <col min="15106" max="15106" width="91.44140625" style="2" customWidth="1"/>
    <col min="15107" max="15361" width="9.109375" style="2"/>
    <col min="15362" max="15362" width="91.44140625" style="2" customWidth="1"/>
    <col min="15363" max="15617" width="9.109375" style="2"/>
    <col min="15618" max="15618" width="91.44140625" style="2" customWidth="1"/>
    <col min="15619" max="15873" width="9.109375" style="2"/>
    <col min="15874" max="15874" width="91.44140625" style="2" customWidth="1"/>
    <col min="15875" max="16129" width="9.109375" style="2"/>
    <col min="16130" max="16130" width="91.44140625" style="2" customWidth="1"/>
    <col min="16131" max="16384" width="9.109375" style="2"/>
  </cols>
  <sheetData>
    <row r="2" spans="1:2" x14ac:dyDescent="0.25">
      <c r="A2" s="2" t="s">
        <v>0</v>
      </c>
      <c r="B2" s="2" t="s">
        <v>1</v>
      </c>
    </row>
    <row r="4" spans="1:2" x14ac:dyDescent="0.25">
      <c r="A4" s="2" t="s">
        <v>2</v>
      </c>
      <c r="B4" s="37" t="s">
        <v>3</v>
      </c>
    </row>
    <row r="6" spans="1:2" x14ac:dyDescent="0.25">
      <c r="A6" s="2" t="s">
        <v>4</v>
      </c>
      <c r="B6" s="2" t="s">
        <v>5</v>
      </c>
    </row>
    <row r="8" spans="1:2" ht="18" x14ac:dyDescent="0.4">
      <c r="B8" s="1" t="s">
        <v>6</v>
      </c>
    </row>
    <row r="9" spans="1:2" ht="15.6" x14ac:dyDescent="0.3">
      <c r="B9" s="3"/>
    </row>
    <row r="10" spans="1:2" ht="15.6" x14ac:dyDescent="0.3">
      <c r="B10" s="1" t="s">
        <v>7</v>
      </c>
    </row>
    <row r="11" spans="1:2" ht="105" customHeight="1" x14ac:dyDescent="0.4">
      <c r="B11" s="3" t="s">
        <v>8</v>
      </c>
    </row>
    <row r="12" spans="1:2" ht="18" x14ac:dyDescent="0.4">
      <c r="B12" s="1" t="s">
        <v>9</v>
      </c>
    </row>
    <row r="13" spans="1:2" ht="31.2" x14ac:dyDescent="0.3">
      <c r="B13" s="3" t="s">
        <v>10</v>
      </c>
    </row>
    <row r="14" spans="1:2" ht="18" x14ac:dyDescent="0.4">
      <c r="B14" s="1" t="s">
        <v>11</v>
      </c>
    </row>
    <row r="15" spans="1:2" ht="62.4" x14ac:dyDescent="0.3">
      <c r="B15" s="3" t="s">
        <v>12</v>
      </c>
    </row>
    <row r="16" spans="1:2" ht="18" x14ac:dyDescent="0.4">
      <c r="B16" s="1" t="s">
        <v>13</v>
      </c>
    </row>
    <row r="17" spans="2:2" ht="46.8" x14ac:dyDescent="0.3">
      <c r="B17" s="3" t="s">
        <v>14</v>
      </c>
    </row>
    <row r="18" spans="2:2" ht="29.25" customHeight="1" x14ac:dyDescent="0.4">
      <c r="B18" s="1" t="s">
        <v>15</v>
      </c>
    </row>
    <row r="19" spans="2:2" ht="174" customHeight="1" x14ac:dyDescent="0.3">
      <c r="B19" s="3" t="s">
        <v>16</v>
      </c>
    </row>
    <row r="20" spans="2:2" ht="18" x14ac:dyDescent="0.4">
      <c r="B20" s="1" t="s">
        <v>17</v>
      </c>
    </row>
    <row r="21" spans="2:2" ht="62.4" x14ac:dyDescent="0.3">
      <c r="B21" s="3" t="s">
        <v>18</v>
      </c>
    </row>
    <row r="22" spans="2:2" ht="18" x14ac:dyDescent="0.4">
      <c r="B22" s="1" t="s">
        <v>19</v>
      </c>
    </row>
    <row r="23" spans="2:2" ht="93.6" x14ac:dyDescent="0.3">
      <c r="B23" s="3" t="s">
        <v>20</v>
      </c>
    </row>
    <row r="24" spans="2:2" ht="18" x14ac:dyDescent="0.4">
      <c r="B24" s="1" t="s">
        <v>21</v>
      </c>
    </row>
    <row r="25" spans="2:2" ht="139.5" customHeight="1" x14ac:dyDescent="0.3">
      <c r="B25" s="3" t="s">
        <v>22</v>
      </c>
    </row>
    <row r="26" spans="2:2" ht="18" x14ac:dyDescent="0.4">
      <c r="B26" s="1" t="s">
        <v>23</v>
      </c>
    </row>
    <row r="27" spans="2:2" ht="78" x14ac:dyDescent="0.3">
      <c r="B27" s="3" t="s">
        <v>24</v>
      </c>
    </row>
    <row r="28" spans="2:2" ht="18" x14ac:dyDescent="0.4">
      <c r="B28" s="1" t="s">
        <v>25</v>
      </c>
    </row>
    <row r="29" spans="2:2" ht="109.2" x14ac:dyDescent="0.3">
      <c r="B29" s="3" t="s">
        <v>26</v>
      </c>
    </row>
    <row r="30" spans="2:2" ht="78" x14ac:dyDescent="0.3">
      <c r="B30" s="3" t="s">
        <v>27</v>
      </c>
    </row>
    <row r="31" spans="2:2" ht="17.25" x14ac:dyDescent="0.3">
      <c r="B31" s="1" t="s">
        <v>28</v>
      </c>
    </row>
    <row r="32" spans="2:2" ht="63" x14ac:dyDescent="0.25">
      <c r="B32" s="3" t="s">
        <v>29</v>
      </c>
    </row>
    <row r="33" spans="2:2" ht="110.25" x14ac:dyDescent="0.25">
      <c r="B33" s="3" t="s">
        <v>30</v>
      </c>
    </row>
    <row r="34" spans="2:2" ht="63" x14ac:dyDescent="0.25">
      <c r="B34" s="3" t="s">
        <v>31</v>
      </c>
    </row>
    <row r="35" spans="2:2" ht="17.25" x14ac:dyDescent="0.3">
      <c r="B35" s="1" t="s">
        <v>32</v>
      </c>
    </row>
    <row r="36" spans="2:2" ht="78.75" x14ac:dyDescent="0.25">
      <c r="B36" s="3" t="s">
        <v>33</v>
      </c>
    </row>
    <row r="37" spans="2:2" ht="17.25" x14ac:dyDescent="0.3">
      <c r="B37" s="4" t="s">
        <v>34</v>
      </c>
    </row>
    <row r="38" spans="2:2" ht="47.25" x14ac:dyDescent="0.25">
      <c r="B38" s="5" t="s">
        <v>35</v>
      </c>
    </row>
    <row r="39" spans="2:2" ht="15.75" x14ac:dyDescent="0.25">
      <c r="B39" s="5" t="s">
        <v>36</v>
      </c>
    </row>
    <row r="40" spans="2:2" ht="15.75" x14ac:dyDescent="0.25">
      <c r="B40" s="5" t="s">
        <v>37</v>
      </c>
    </row>
    <row r="41" spans="2:2" ht="15.75" x14ac:dyDescent="0.25">
      <c r="B41" s="5" t="s">
        <v>38</v>
      </c>
    </row>
    <row r="42" spans="2:2" ht="15.75" x14ac:dyDescent="0.25">
      <c r="B42" s="5" t="s">
        <v>39</v>
      </c>
    </row>
    <row r="43" spans="2:2" ht="15.75" x14ac:dyDescent="0.25">
      <c r="B43" s="5" t="s">
        <v>40</v>
      </c>
    </row>
  </sheetData>
  <sheetProtection algorithmName="SHA-512" hashValue="MJgijgno5eDJhVBuRSv2hlDW7lFupiFnzt+AIbIfxoDzJLB4Y7LGloR8uNlKPbLD821r+miycJAnA3kcXSSuFw==" saltValue="BLUwXPtqG8aGJNbi+CyqOA==" spinCount="100000" sheet="1" objects="1" scenarios="1"/>
  <pageMargins left="0.75" right="0.75" top="1" bottom="1" header="0.5" footer="0.5"/>
  <pageSetup orientation="portrait" r:id="rId1"/>
  <headerFooter alignWithMargins="0">
    <oddFooter>&amp;CRaytheon | An RTX Business
Non-Export Controlled Non-Technical Information (NECNTI)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N52"/>
  <sheetViews>
    <sheetView showGridLines="0" tabSelected="1" zoomScale="80" zoomScaleNormal="80" workbookViewId="0">
      <selection activeCell="B19" sqref="B19"/>
    </sheetView>
  </sheetViews>
  <sheetFormatPr defaultColWidth="9.109375" defaultRowHeight="13.2" x14ac:dyDescent="0.25"/>
  <cols>
    <col min="1" max="1" width="3.109375" style="6" customWidth="1"/>
    <col min="2" max="2" width="116.6640625" style="6" customWidth="1"/>
    <col min="3" max="3" width="20" style="6" bestFit="1" customWidth="1"/>
    <col min="4" max="4" width="30.6640625" style="6" bestFit="1" customWidth="1"/>
    <col min="5" max="5" width="17.88671875" style="6" bestFit="1" customWidth="1"/>
    <col min="6" max="7" width="16.5546875" style="6" bestFit="1" customWidth="1"/>
    <col min="8" max="8" width="9.109375" style="6"/>
    <col min="9" max="9" width="2.109375" style="6" customWidth="1"/>
    <col min="10" max="10" width="12.88671875" style="7" customWidth="1"/>
    <col min="11" max="11" width="19.44140625" style="6" hidden="1" customWidth="1"/>
    <col min="12" max="12" width="17.88671875" style="6" hidden="1" customWidth="1"/>
    <col min="13" max="13" width="9.109375" style="6"/>
    <col min="14" max="14" width="20.44140625" style="6" bestFit="1" customWidth="1"/>
    <col min="15" max="16384" width="9.109375" style="6"/>
  </cols>
  <sheetData>
    <row r="1" spans="1:14" ht="24" customHeight="1" x14ac:dyDescent="0.25">
      <c r="B1" s="6" t="s">
        <v>41</v>
      </c>
      <c r="J1" s="35" t="s">
        <v>42</v>
      </c>
    </row>
    <row r="2" spans="1:14" ht="13.8" thickBot="1" x14ac:dyDescent="0.3">
      <c r="A2" s="12"/>
      <c r="B2" s="25"/>
      <c r="C2" s="25"/>
      <c r="D2" s="25"/>
      <c r="E2" s="25"/>
      <c r="F2" s="25"/>
      <c r="G2" s="25"/>
      <c r="H2" s="15"/>
      <c r="I2" s="12"/>
      <c r="J2" s="14"/>
    </row>
    <row r="3" spans="1:14" ht="13.8" thickBot="1" x14ac:dyDescent="0.3">
      <c r="A3" s="12"/>
      <c r="B3" s="13" t="s">
        <v>43</v>
      </c>
      <c r="C3" s="43">
        <v>0.8</v>
      </c>
      <c r="D3" s="34"/>
      <c r="E3" s="13"/>
      <c r="F3" s="13"/>
      <c r="G3" s="13"/>
      <c r="H3" s="13"/>
      <c r="I3" s="12"/>
      <c r="J3" s="38">
        <v>0.4</v>
      </c>
      <c r="K3" s="6" t="s">
        <v>44</v>
      </c>
      <c r="L3" s="33">
        <f>IF(C3&gt;500,0,1)</f>
        <v>1</v>
      </c>
      <c r="M3" s="32" t="s">
        <v>45</v>
      </c>
    </row>
    <row r="4" spans="1:14" x14ac:dyDescent="0.25">
      <c r="A4" s="12"/>
      <c r="B4" s="16"/>
      <c r="C4" s="16" t="s">
        <v>46</v>
      </c>
      <c r="D4" s="16"/>
      <c r="E4" s="16"/>
      <c r="F4" s="16"/>
      <c r="G4" s="16"/>
      <c r="H4" s="15"/>
      <c r="I4" s="12"/>
      <c r="J4" s="6"/>
    </row>
    <row r="5" spans="1:14" ht="13.8" thickBot="1" x14ac:dyDescent="0.3">
      <c r="A5" s="12"/>
      <c r="B5" s="19" t="s">
        <v>47</v>
      </c>
      <c r="C5" s="19" t="s">
        <v>48</v>
      </c>
      <c r="D5" s="19" t="s">
        <v>49</v>
      </c>
      <c r="E5" s="19" t="s">
        <v>50</v>
      </c>
      <c r="F5" s="19" t="s">
        <v>51</v>
      </c>
      <c r="G5" s="19" t="s">
        <v>52</v>
      </c>
      <c r="H5" s="20"/>
      <c r="I5" s="12"/>
      <c r="J5" s="6"/>
    </row>
    <row r="6" spans="1:14" ht="13.8" thickBot="1" x14ac:dyDescent="0.3">
      <c r="A6" s="12"/>
      <c r="B6" s="6" t="s">
        <v>53</v>
      </c>
      <c r="C6" s="19">
        <v>1</v>
      </c>
      <c r="D6" s="19">
        <v>0.2</v>
      </c>
      <c r="E6" s="19">
        <v>0.1</v>
      </c>
      <c r="F6" s="19" t="s">
        <v>54</v>
      </c>
      <c r="G6" s="19" t="s">
        <v>55</v>
      </c>
      <c r="H6" s="20"/>
      <c r="I6" s="12"/>
      <c r="J6" s="38">
        <v>1</v>
      </c>
      <c r="K6" s="24"/>
      <c r="L6" s="24"/>
      <c r="M6" s="26"/>
      <c r="N6" s="24"/>
    </row>
    <row r="7" spans="1:14" x14ac:dyDescent="0.25">
      <c r="A7" s="12"/>
      <c r="B7" s="16"/>
      <c r="C7" s="16"/>
      <c r="D7" s="16"/>
      <c r="E7" s="16"/>
      <c r="F7" s="16"/>
      <c r="G7" s="16"/>
      <c r="H7" s="15"/>
      <c r="I7" s="12"/>
      <c r="J7" s="40"/>
      <c r="K7" s="28" t="s">
        <v>56</v>
      </c>
      <c r="L7" s="28" t="s">
        <v>57</v>
      </c>
      <c r="M7" s="26" t="s">
        <v>58</v>
      </c>
      <c r="N7" s="24">
        <f>(SUM(N9:N12))*L15</f>
        <v>0.36</v>
      </c>
    </row>
    <row r="8" spans="1:14" ht="13.8" thickBot="1" x14ac:dyDescent="0.3">
      <c r="A8" s="12"/>
      <c r="B8" s="19" t="s">
        <v>59</v>
      </c>
      <c r="C8" s="21" t="s">
        <v>60</v>
      </c>
      <c r="D8" s="19"/>
      <c r="E8" s="19" t="s">
        <v>61</v>
      </c>
      <c r="G8" s="19" t="s">
        <v>62</v>
      </c>
      <c r="H8" s="20"/>
      <c r="I8" s="12"/>
      <c r="J8" s="40"/>
      <c r="K8" s="28" t="s">
        <v>63</v>
      </c>
      <c r="L8" s="29">
        <f>D45*(J3^D44)</f>
        <v>1.5624999999999998</v>
      </c>
      <c r="M8" s="26" t="s">
        <v>64</v>
      </c>
      <c r="N8" s="24">
        <f>L10*L12*L14</f>
        <v>0.2</v>
      </c>
    </row>
    <row r="9" spans="1:14" ht="13.8" thickBot="1" x14ac:dyDescent="0.3">
      <c r="A9" s="12"/>
      <c r="B9" s="6" t="s">
        <v>65</v>
      </c>
      <c r="C9" s="19" t="s">
        <v>66</v>
      </c>
      <c r="D9" s="19"/>
      <c r="E9" s="19" t="s">
        <v>67</v>
      </c>
      <c r="G9" s="19" t="s">
        <v>68</v>
      </c>
      <c r="H9" s="20"/>
      <c r="I9" s="12"/>
      <c r="J9" s="45">
        <v>1</v>
      </c>
      <c r="K9" s="44" t="s">
        <v>53</v>
      </c>
      <c r="L9" s="29">
        <f>J6</f>
        <v>1</v>
      </c>
      <c r="M9" s="26" t="s">
        <v>69</v>
      </c>
      <c r="N9" s="24">
        <f>L9*L10*L11*L12*L14</f>
        <v>0.2</v>
      </c>
    </row>
    <row r="10" spans="1:14" x14ac:dyDescent="0.25">
      <c r="A10" s="12"/>
      <c r="B10" s="16"/>
      <c r="C10" s="16"/>
      <c r="D10" s="16"/>
      <c r="E10" s="16"/>
      <c r="F10" s="16"/>
      <c r="G10" s="16"/>
      <c r="H10" s="15"/>
      <c r="I10" s="12"/>
      <c r="J10" s="40"/>
      <c r="K10" s="28" t="s">
        <v>65</v>
      </c>
      <c r="L10" s="29">
        <f>J9</f>
        <v>1</v>
      </c>
      <c r="M10" s="26" t="s">
        <v>70</v>
      </c>
      <c r="N10" s="24">
        <f>L9*L12*L14</f>
        <v>0.2</v>
      </c>
    </row>
    <row r="11" spans="1:14" ht="13.8" thickBot="1" x14ac:dyDescent="0.3">
      <c r="A11" s="12"/>
      <c r="B11" s="19" t="s">
        <v>71</v>
      </c>
      <c r="C11" s="19" t="s">
        <v>72</v>
      </c>
      <c r="D11" s="19" t="s">
        <v>73</v>
      </c>
      <c r="E11" s="19" t="s">
        <v>74</v>
      </c>
      <c r="F11" s="19" t="s">
        <v>75</v>
      </c>
      <c r="G11" s="19" t="s">
        <v>76</v>
      </c>
      <c r="H11" s="20"/>
      <c r="I11" s="12"/>
      <c r="J11" s="40"/>
      <c r="K11" s="28" t="s">
        <v>77</v>
      </c>
      <c r="L11" s="29">
        <f>J12</f>
        <v>1</v>
      </c>
      <c r="M11" s="26" t="s">
        <v>78</v>
      </c>
      <c r="N11" s="24">
        <f>L9*L13</f>
        <v>1</v>
      </c>
    </row>
    <row r="12" spans="1:14" ht="13.8" thickBot="1" x14ac:dyDescent="0.3">
      <c r="A12" s="12"/>
      <c r="B12" s="6" t="s">
        <v>77</v>
      </c>
      <c r="C12" s="18">
        <v>0.7</v>
      </c>
      <c r="D12" s="18">
        <v>1</v>
      </c>
      <c r="E12" s="18">
        <v>0.7</v>
      </c>
      <c r="F12" s="18">
        <v>0.3</v>
      </c>
      <c r="G12" s="18">
        <v>0.1</v>
      </c>
      <c r="H12" s="17"/>
      <c r="I12" s="12"/>
      <c r="J12" s="45">
        <v>1</v>
      </c>
      <c r="K12" s="44" t="s">
        <v>79</v>
      </c>
      <c r="L12" s="29">
        <f>J15</f>
        <v>0.2</v>
      </c>
      <c r="M12" s="26" t="s">
        <v>80</v>
      </c>
      <c r="N12" s="24">
        <f>L9*L17</f>
        <v>1</v>
      </c>
    </row>
    <row r="13" spans="1:14" x14ac:dyDescent="0.25">
      <c r="A13" s="12"/>
      <c r="B13" s="16"/>
      <c r="C13" s="16"/>
      <c r="D13" s="16"/>
      <c r="E13" s="16"/>
      <c r="F13" s="16"/>
      <c r="G13" s="16"/>
      <c r="H13" s="15"/>
      <c r="I13" s="12"/>
      <c r="J13" s="40"/>
      <c r="K13" s="28" t="s">
        <v>81</v>
      </c>
      <c r="L13" s="29">
        <f>J18</f>
        <v>1</v>
      </c>
      <c r="M13" s="26"/>
      <c r="N13" s="24"/>
    </row>
    <row r="14" spans="1:14" ht="13.8" thickBot="1" x14ac:dyDescent="0.3">
      <c r="A14" s="12"/>
      <c r="B14" s="19" t="s">
        <v>82</v>
      </c>
      <c r="C14" s="19" t="s">
        <v>83</v>
      </c>
      <c r="D14" s="19" t="s">
        <v>84</v>
      </c>
      <c r="E14" s="19" t="s">
        <v>85</v>
      </c>
      <c r="F14" s="19" t="s">
        <v>86</v>
      </c>
      <c r="H14" s="19" t="s">
        <v>87</v>
      </c>
      <c r="I14" s="12"/>
      <c r="J14" s="40"/>
      <c r="K14" s="28" t="s">
        <v>88</v>
      </c>
      <c r="L14" s="29">
        <f>J21</f>
        <v>1</v>
      </c>
      <c r="M14" s="26"/>
      <c r="N14" s="24"/>
    </row>
    <row r="15" spans="1:14" ht="13.8" thickBot="1" x14ac:dyDescent="0.3">
      <c r="A15" s="12"/>
      <c r="B15" s="6" t="s">
        <v>79</v>
      </c>
      <c r="C15" s="18">
        <v>1</v>
      </c>
      <c r="D15" s="18">
        <v>0.7</v>
      </c>
      <c r="E15" s="18">
        <v>0.5</v>
      </c>
      <c r="F15" s="13">
        <v>0.2</v>
      </c>
      <c r="H15" s="18">
        <v>0.5</v>
      </c>
      <c r="I15" s="12"/>
      <c r="J15" s="45">
        <v>0.2</v>
      </c>
      <c r="K15" s="44" t="s">
        <v>89</v>
      </c>
      <c r="L15" s="29">
        <f>J24</f>
        <v>0.15</v>
      </c>
      <c r="M15" s="26" t="s">
        <v>90</v>
      </c>
      <c r="N15" s="24">
        <f>(N8*N7)*((L8*L16)+(N8*L18*L19*L20*L21))</f>
        <v>5.6264399999999999E-3</v>
      </c>
    </row>
    <row r="16" spans="1:14" x14ac:dyDescent="0.25">
      <c r="A16" s="12"/>
      <c r="B16" s="16"/>
      <c r="C16" s="16"/>
      <c r="D16" s="16"/>
      <c r="E16" s="16"/>
      <c r="F16" s="16"/>
      <c r="G16" s="16"/>
      <c r="H16" s="15"/>
      <c r="I16" s="12"/>
      <c r="J16" s="40"/>
      <c r="K16" s="28" t="s">
        <v>91</v>
      </c>
      <c r="L16" s="29">
        <f>J25</f>
        <v>0.05</v>
      </c>
      <c r="M16" s="26"/>
      <c r="N16" s="24"/>
    </row>
    <row r="17" spans="1:14" ht="13.8" thickBot="1" x14ac:dyDescent="0.3">
      <c r="A17" s="12"/>
      <c r="B17" s="19" t="s">
        <v>92</v>
      </c>
      <c r="C17" s="19" t="s">
        <v>93</v>
      </c>
      <c r="D17" s="19" t="s">
        <v>94</v>
      </c>
      <c r="E17" s="19" t="s">
        <v>95</v>
      </c>
      <c r="F17" s="19" t="s">
        <v>85</v>
      </c>
      <c r="G17" s="19" t="s">
        <v>87</v>
      </c>
      <c r="H17" s="20"/>
      <c r="I17" s="12"/>
      <c r="J17" s="40"/>
      <c r="K17" s="28" t="s">
        <v>96</v>
      </c>
      <c r="L17" s="29">
        <f>J28</f>
        <v>1</v>
      </c>
      <c r="M17" s="26"/>
      <c r="N17" s="24">
        <f>LOG(N15)</f>
        <v>-2.2497663080577661</v>
      </c>
    </row>
    <row r="18" spans="1:14" ht="13.8" thickBot="1" x14ac:dyDescent="0.3">
      <c r="A18" s="12"/>
      <c r="B18" s="6" t="s">
        <v>81</v>
      </c>
      <c r="C18" s="18">
        <v>1</v>
      </c>
      <c r="D18" s="18">
        <v>2.5</v>
      </c>
      <c r="E18" s="18">
        <v>0.2</v>
      </c>
      <c r="F18" s="18">
        <v>0.3</v>
      </c>
      <c r="G18" s="18">
        <v>0.5</v>
      </c>
      <c r="H18" s="17"/>
      <c r="I18" s="12"/>
      <c r="J18" s="45">
        <v>1</v>
      </c>
      <c r="K18" s="44" t="s">
        <v>97</v>
      </c>
      <c r="L18" s="29">
        <f>J31</f>
        <v>0.2</v>
      </c>
      <c r="M18" s="26" t="s">
        <v>98</v>
      </c>
      <c r="N18" s="31">
        <f>L22+LOG((N15),10)</f>
        <v>6.6502336919422351</v>
      </c>
    </row>
    <row r="19" spans="1:14" x14ac:dyDescent="0.25">
      <c r="A19" s="12"/>
      <c r="B19" s="16"/>
      <c r="C19" s="16"/>
      <c r="D19" s="16"/>
      <c r="E19" s="16"/>
      <c r="F19" s="16"/>
      <c r="G19" s="16"/>
      <c r="H19" s="15"/>
      <c r="I19" s="12"/>
      <c r="J19" s="40"/>
      <c r="K19" s="28" t="s">
        <v>99</v>
      </c>
      <c r="L19" s="29">
        <f>J34</f>
        <v>1</v>
      </c>
      <c r="M19" s="26"/>
      <c r="N19" s="30"/>
    </row>
    <row r="20" spans="1:14" ht="13.8" thickBot="1" x14ac:dyDescent="0.3">
      <c r="A20" s="12"/>
      <c r="B20" s="19" t="s">
        <v>100</v>
      </c>
      <c r="C20" s="19" t="s">
        <v>101</v>
      </c>
      <c r="D20" s="19"/>
      <c r="E20" s="19" t="s">
        <v>102</v>
      </c>
      <c r="F20" s="19"/>
      <c r="G20" s="19" t="s">
        <v>103</v>
      </c>
      <c r="H20" s="20"/>
      <c r="I20" s="12"/>
      <c r="J20" s="40"/>
      <c r="K20" s="28" t="s">
        <v>104</v>
      </c>
      <c r="L20" s="29">
        <f>J37</f>
        <v>0.5</v>
      </c>
      <c r="M20" s="26"/>
      <c r="N20" s="24"/>
    </row>
    <row r="21" spans="1:14" ht="13.8" thickBot="1" x14ac:dyDescent="0.3">
      <c r="A21" s="12"/>
      <c r="B21" s="6" t="s">
        <v>88</v>
      </c>
      <c r="C21" s="18">
        <v>1</v>
      </c>
      <c r="D21" s="19"/>
      <c r="E21" s="18">
        <v>0.5</v>
      </c>
      <c r="F21" s="19"/>
      <c r="G21" s="18">
        <v>0.2</v>
      </c>
      <c r="H21" s="17"/>
      <c r="I21" s="12"/>
      <c r="J21" s="38">
        <v>1</v>
      </c>
      <c r="K21" s="44" t="s">
        <v>105</v>
      </c>
      <c r="L21" s="27">
        <f>J40</f>
        <v>1E-3</v>
      </c>
      <c r="M21" s="26"/>
      <c r="N21" s="24"/>
    </row>
    <row r="22" spans="1:14" x14ac:dyDescent="0.25">
      <c r="A22" s="12"/>
      <c r="B22" s="16"/>
      <c r="C22" s="16"/>
      <c r="D22" s="16"/>
      <c r="E22" s="16"/>
      <c r="F22" s="16"/>
      <c r="G22" s="25"/>
      <c r="H22" s="15"/>
      <c r="I22" s="12"/>
      <c r="J22" s="40"/>
      <c r="K22" s="24" t="s">
        <v>106</v>
      </c>
      <c r="L22" s="24">
        <v>8.9</v>
      </c>
      <c r="M22" s="24"/>
    </row>
    <row r="23" spans="1:14" ht="13.8" thickBot="1" x14ac:dyDescent="0.3">
      <c r="A23" s="12"/>
      <c r="B23" s="19" t="s">
        <v>107</v>
      </c>
      <c r="C23" s="19" t="s">
        <v>108</v>
      </c>
      <c r="D23" s="19" t="s">
        <v>109</v>
      </c>
      <c r="E23" s="19" t="s">
        <v>110</v>
      </c>
      <c r="F23" s="19" t="s">
        <v>111</v>
      </c>
      <c r="G23" s="21" t="s">
        <v>112</v>
      </c>
      <c r="H23" s="21" t="s">
        <v>113</v>
      </c>
      <c r="I23" s="12"/>
      <c r="J23" s="40"/>
    </row>
    <row r="24" spans="1:14" ht="13.8" thickBot="1" x14ac:dyDescent="0.3">
      <c r="A24" s="12"/>
      <c r="B24" s="21" t="s">
        <v>114</v>
      </c>
      <c r="C24" s="21" t="s">
        <v>66</v>
      </c>
      <c r="D24" s="21" t="s">
        <v>115</v>
      </c>
      <c r="E24" s="23" t="s">
        <v>116</v>
      </c>
      <c r="F24" s="21" t="s">
        <v>117</v>
      </c>
      <c r="G24" s="21" t="s">
        <v>118</v>
      </c>
      <c r="H24" s="21" t="s">
        <v>119</v>
      </c>
      <c r="I24" s="12"/>
      <c r="J24" s="45">
        <v>0.15</v>
      </c>
    </row>
    <row r="25" spans="1:14" ht="13.8" thickBot="1" x14ac:dyDescent="0.3">
      <c r="A25" s="12"/>
      <c r="B25" s="21" t="s">
        <v>120</v>
      </c>
      <c r="C25" s="18">
        <v>1</v>
      </c>
      <c r="D25" s="22">
        <v>0.05</v>
      </c>
      <c r="E25" s="22">
        <v>0.05</v>
      </c>
      <c r="F25" s="13">
        <v>0.01</v>
      </c>
      <c r="G25" s="22">
        <v>0.05</v>
      </c>
      <c r="H25" s="22">
        <v>0.5</v>
      </c>
      <c r="I25" s="12"/>
      <c r="J25" s="45">
        <v>0.05</v>
      </c>
      <c r="K25" s="6" t="s">
        <v>121</v>
      </c>
    </row>
    <row r="26" spans="1:14" x14ac:dyDescent="0.25">
      <c r="A26" s="12"/>
      <c r="B26" s="12"/>
      <c r="C26" s="12"/>
      <c r="D26" s="12"/>
      <c r="E26" s="12"/>
      <c r="F26" s="12"/>
      <c r="G26" s="12"/>
      <c r="H26" s="12"/>
      <c r="I26" s="12"/>
      <c r="J26" s="40"/>
    </row>
    <row r="27" spans="1:14" ht="13.8" thickBot="1" x14ac:dyDescent="0.3">
      <c r="A27" s="12"/>
      <c r="B27" s="19" t="s">
        <v>122</v>
      </c>
      <c r="C27" s="19"/>
      <c r="D27" s="19" t="s">
        <v>123</v>
      </c>
      <c r="E27" s="19"/>
      <c r="F27" s="19" t="s">
        <v>108</v>
      </c>
      <c r="G27" s="19"/>
      <c r="H27" s="20"/>
      <c r="I27" s="12"/>
      <c r="J27" s="40"/>
      <c r="L27" s="6" t="s">
        <v>121</v>
      </c>
    </row>
    <row r="28" spans="1:14" ht="13.8" thickBot="1" x14ac:dyDescent="0.3">
      <c r="A28" s="12"/>
      <c r="B28" s="6" t="s">
        <v>96</v>
      </c>
      <c r="C28" s="19"/>
      <c r="D28" s="18">
        <v>1</v>
      </c>
      <c r="E28" s="19"/>
      <c r="F28" s="18">
        <v>0.1</v>
      </c>
      <c r="G28" s="19"/>
      <c r="H28" s="20"/>
      <c r="I28" s="12"/>
      <c r="J28" s="45">
        <v>1</v>
      </c>
    </row>
    <row r="29" spans="1:14" x14ac:dyDescent="0.25">
      <c r="A29" s="12"/>
      <c r="B29" s="12"/>
      <c r="C29" s="12"/>
      <c r="D29" s="12"/>
      <c r="E29" s="12"/>
      <c r="F29" s="12"/>
      <c r="G29" s="12"/>
      <c r="H29" s="12"/>
      <c r="I29" s="12"/>
      <c r="J29" s="40"/>
    </row>
    <row r="30" spans="1:14" ht="13.8" thickBot="1" x14ac:dyDescent="0.3">
      <c r="A30" s="12"/>
      <c r="B30" s="19" t="s">
        <v>124</v>
      </c>
      <c r="C30" s="19" t="s">
        <v>125</v>
      </c>
      <c r="D30" s="19" t="s">
        <v>126</v>
      </c>
      <c r="E30" s="19" t="s">
        <v>127</v>
      </c>
      <c r="F30" s="19" t="s">
        <v>128</v>
      </c>
      <c r="G30" s="19"/>
      <c r="H30" s="20"/>
      <c r="I30" s="12"/>
      <c r="J30" s="40"/>
    </row>
    <row r="31" spans="1:14" ht="13.8" thickBot="1" x14ac:dyDescent="0.3">
      <c r="A31" s="12"/>
      <c r="B31" s="6" t="s">
        <v>97</v>
      </c>
      <c r="C31" s="18">
        <v>1</v>
      </c>
      <c r="D31" s="18">
        <v>0.5</v>
      </c>
      <c r="E31" s="18">
        <v>0.2</v>
      </c>
      <c r="F31" s="18">
        <v>0.1</v>
      </c>
      <c r="G31" s="19"/>
      <c r="H31" s="20"/>
      <c r="I31" s="12"/>
      <c r="J31" s="45">
        <v>0.2</v>
      </c>
    </row>
    <row r="32" spans="1:14" x14ac:dyDescent="0.25">
      <c r="A32" s="12"/>
      <c r="B32" s="16"/>
      <c r="C32" s="16"/>
      <c r="D32" s="16"/>
      <c r="E32" s="16"/>
      <c r="F32" s="16"/>
      <c r="G32" s="16"/>
      <c r="H32" s="15"/>
      <c r="I32" s="12"/>
      <c r="J32" s="40"/>
    </row>
    <row r="33" spans="1:13" ht="13.8" thickBot="1" x14ac:dyDescent="0.3">
      <c r="A33" s="12"/>
      <c r="B33" s="21" t="s">
        <v>129</v>
      </c>
      <c r="C33" s="21" t="s">
        <v>130</v>
      </c>
      <c r="D33" s="19" t="s">
        <v>131</v>
      </c>
      <c r="E33" s="21" t="s">
        <v>132</v>
      </c>
      <c r="F33" s="21" t="s">
        <v>133</v>
      </c>
      <c r="G33" s="21" t="s">
        <v>108</v>
      </c>
      <c r="H33" s="20"/>
      <c r="I33" s="12"/>
      <c r="J33" s="40"/>
    </row>
    <row r="34" spans="1:13" ht="13.8" thickBot="1" x14ac:dyDescent="0.3">
      <c r="A34" s="12"/>
      <c r="B34" s="6" t="s">
        <v>99</v>
      </c>
      <c r="C34" s="18">
        <v>1</v>
      </c>
      <c r="D34" s="18">
        <v>0.7</v>
      </c>
      <c r="E34" s="18">
        <v>0.4</v>
      </c>
      <c r="F34" s="18">
        <v>0.1</v>
      </c>
      <c r="G34" s="18">
        <v>0.01</v>
      </c>
      <c r="H34" s="17"/>
      <c r="I34" s="12"/>
      <c r="J34" s="45">
        <v>1</v>
      </c>
    </row>
    <row r="35" spans="1:13" x14ac:dyDescent="0.25">
      <c r="A35" s="12"/>
      <c r="B35" s="12"/>
      <c r="C35" s="12"/>
      <c r="D35" s="12"/>
      <c r="E35" s="12"/>
      <c r="F35" s="12"/>
      <c r="G35" s="12"/>
      <c r="H35" s="12"/>
      <c r="I35" s="12"/>
      <c r="J35" s="40"/>
    </row>
    <row r="36" spans="1:13" ht="13.8" thickBot="1" x14ac:dyDescent="0.3">
      <c r="A36" s="12"/>
      <c r="B36" s="19" t="s">
        <v>134</v>
      </c>
      <c r="C36" s="19" t="s">
        <v>135</v>
      </c>
      <c r="D36" s="19"/>
      <c r="E36" s="19" t="s">
        <v>136</v>
      </c>
      <c r="F36" s="19"/>
      <c r="G36" s="19" t="s">
        <v>108</v>
      </c>
      <c r="H36" s="20"/>
      <c r="I36" s="12"/>
      <c r="J36" s="40"/>
    </row>
    <row r="37" spans="1:13" ht="13.8" thickBot="1" x14ac:dyDescent="0.3">
      <c r="A37" s="12"/>
      <c r="B37" s="19" t="s">
        <v>104</v>
      </c>
      <c r="C37" s="18">
        <v>1</v>
      </c>
      <c r="D37" s="19"/>
      <c r="E37" s="18">
        <v>0.5</v>
      </c>
      <c r="F37" s="19"/>
      <c r="G37" s="18">
        <v>0.1</v>
      </c>
      <c r="H37" s="17"/>
      <c r="I37" s="12"/>
      <c r="J37" s="45">
        <v>0.5</v>
      </c>
      <c r="M37" s="7"/>
    </row>
    <row r="38" spans="1:13" x14ac:dyDescent="0.25">
      <c r="A38" s="12"/>
      <c r="B38" s="16"/>
      <c r="C38" s="16"/>
      <c r="D38" s="16"/>
      <c r="E38" s="16"/>
      <c r="F38" s="16"/>
      <c r="G38" s="16"/>
      <c r="H38" s="15"/>
      <c r="I38" s="12"/>
      <c r="J38" s="40"/>
    </row>
    <row r="39" spans="1:13" ht="13.8" thickBot="1" x14ac:dyDescent="0.3">
      <c r="A39" s="12"/>
      <c r="B39" s="13" t="s">
        <v>137</v>
      </c>
      <c r="C39" s="13" t="s">
        <v>138</v>
      </c>
      <c r="D39" s="13" t="s">
        <v>139</v>
      </c>
      <c r="E39" s="13" t="s">
        <v>140</v>
      </c>
      <c r="F39" s="13" t="s">
        <v>141</v>
      </c>
      <c r="G39" s="13" t="s">
        <v>142</v>
      </c>
      <c r="I39" s="12"/>
      <c r="J39" s="41"/>
    </row>
    <row r="40" spans="1:13" ht="13.8" thickBot="1" x14ac:dyDescent="0.3">
      <c r="A40" s="12"/>
      <c r="B40" s="13" t="s">
        <v>105</v>
      </c>
      <c r="C40" s="13" t="s">
        <v>143</v>
      </c>
      <c r="D40" s="13" t="s">
        <v>116</v>
      </c>
      <c r="E40" s="13" t="s">
        <v>68</v>
      </c>
      <c r="F40" s="13" t="s">
        <v>54</v>
      </c>
      <c r="G40" s="13" t="s">
        <v>144</v>
      </c>
      <c r="I40" s="12"/>
      <c r="J40" s="38">
        <v>1E-3</v>
      </c>
    </row>
    <row r="41" spans="1:13" x14ac:dyDescent="0.25">
      <c r="A41" s="12"/>
      <c r="B41" s="12"/>
      <c r="C41" s="12"/>
      <c r="D41" s="12"/>
      <c r="E41" s="12"/>
      <c r="F41" s="12"/>
      <c r="G41" s="12"/>
      <c r="H41" s="12"/>
      <c r="I41" s="12"/>
      <c r="J41" s="41"/>
    </row>
    <row r="44" spans="1:13" hidden="1" x14ac:dyDescent="0.25">
      <c r="C44" s="11" t="s">
        <v>145</v>
      </c>
      <c r="D44" s="11">
        <v>-2</v>
      </c>
    </row>
    <row r="45" spans="1:13" hidden="1" x14ac:dyDescent="0.25">
      <c r="C45" s="11" t="s">
        <v>146</v>
      </c>
      <c r="D45" s="11">
        <v>0.25</v>
      </c>
      <c r="E45" s="10"/>
    </row>
    <row r="46" spans="1:13" x14ac:dyDescent="0.25">
      <c r="L46" s="9"/>
    </row>
    <row r="50" spans="2:4" x14ac:dyDescent="0.25">
      <c r="B50" s="42"/>
    </row>
    <row r="51" spans="2:4" x14ac:dyDescent="0.25">
      <c r="D51" s="8"/>
    </row>
    <row r="52" spans="2:4" x14ac:dyDescent="0.25">
      <c r="D52" s="7"/>
    </row>
  </sheetData>
  <sheetProtection algorithmName="SHA-512" hashValue="QutCo3ndpCynfl1p6+ywjej0vOfS8XiI9mKxvZdB9Y6M9dRXppzZaRbYC4h5xva8JWBbqcDQ+n76gcLr9PNgJg==" saltValue="/yBlvCuyFjNdJuspNhmhvQ==" spinCount="100000" sheet="1" objects="1" scenarios="1"/>
  <pageMargins left="0.75" right="0.75" top="1" bottom="1" header="0.5" footer="0.5"/>
  <pageSetup orientation="portrait" r:id="rId1"/>
  <headerFooter alignWithMargins="0">
    <oddFooter>&amp;CRaytheon | An RTX Business
Non-Export Controlled Non-Technical Information (NECNTI)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N55"/>
  <sheetViews>
    <sheetView showGridLines="0" tabSelected="1" topLeftCell="A3" zoomScale="90" zoomScaleNormal="90" workbookViewId="0">
      <selection activeCell="B19" sqref="B19"/>
    </sheetView>
  </sheetViews>
  <sheetFormatPr defaultRowHeight="14.4" x14ac:dyDescent="0.3"/>
  <cols>
    <col min="1" max="1" width="3.109375" customWidth="1"/>
    <col min="2" max="2" width="98.5546875" customWidth="1"/>
    <col min="3" max="3" width="20" bestFit="1" customWidth="1"/>
    <col min="4" max="4" width="30.6640625" bestFit="1" customWidth="1"/>
    <col min="5" max="5" width="17.88671875" bestFit="1" customWidth="1"/>
    <col min="6" max="6" width="16.5546875" bestFit="1" customWidth="1"/>
    <col min="7" max="7" width="11" customWidth="1"/>
    <col min="9" max="9" width="2.109375" customWidth="1"/>
    <col min="10" max="10" width="12.88671875" customWidth="1"/>
    <col min="11" max="11" width="19.44140625" hidden="1" customWidth="1"/>
    <col min="12" max="12" width="17.88671875" hidden="1" customWidth="1"/>
    <col min="14" max="14" width="20.44140625" bestFit="1" customWidth="1"/>
    <col min="257" max="257" width="3.109375" customWidth="1"/>
    <col min="258" max="258" width="37" bestFit="1" customWidth="1"/>
    <col min="259" max="259" width="20" bestFit="1" customWidth="1"/>
    <col min="260" max="260" width="30.6640625" bestFit="1" customWidth="1"/>
    <col min="261" max="261" width="17.88671875" bestFit="1" customWidth="1"/>
    <col min="262" max="262" width="16.5546875" bestFit="1" customWidth="1"/>
    <col min="263" max="263" width="11" customWidth="1"/>
    <col min="265" max="265" width="2.109375" customWidth="1"/>
    <col min="266" max="266" width="12.88671875" customWidth="1"/>
    <col min="267" max="268" width="0" hidden="1" customWidth="1"/>
    <col min="270" max="270" width="20.44140625" bestFit="1" customWidth="1"/>
    <col min="513" max="513" width="3.109375" customWidth="1"/>
    <col min="514" max="514" width="37" bestFit="1" customWidth="1"/>
    <col min="515" max="515" width="20" bestFit="1" customWidth="1"/>
    <col min="516" max="516" width="30.6640625" bestFit="1" customWidth="1"/>
    <col min="517" max="517" width="17.88671875" bestFit="1" customWidth="1"/>
    <col min="518" max="518" width="16.5546875" bestFit="1" customWidth="1"/>
    <col min="519" max="519" width="11" customWidth="1"/>
    <col min="521" max="521" width="2.109375" customWidth="1"/>
    <col min="522" max="522" width="12.88671875" customWidth="1"/>
    <col min="523" max="524" width="0" hidden="1" customWidth="1"/>
    <col min="526" max="526" width="20.44140625" bestFit="1" customWidth="1"/>
    <col min="769" max="769" width="3.109375" customWidth="1"/>
    <col min="770" max="770" width="37" bestFit="1" customWidth="1"/>
    <col min="771" max="771" width="20" bestFit="1" customWidth="1"/>
    <col min="772" max="772" width="30.6640625" bestFit="1" customWidth="1"/>
    <col min="773" max="773" width="17.88671875" bestFit="1" customWidth="1"/>
    <col min="774" max="774" width="16.5546875" bestFit="1" customWidth="1"/>
    <col min="775" max="775" width="11" customWidth="1"/>
    <col min="777" max="777" width="2.109375" customWidth="1"/>
    <col min="778" max="778" width="12.88671875" customWidth="1"/>
    <col min="779" max="780" width="0" hidden="1" customWidth="1"/>
    <col min="782" max="782" width="20.44140625" bestFit="1" customWidth="1"/>
    <col min="1025" max="1025" width="3.109375" customWidth="1"/>
    <col min="1026" max="1026" width="37" bestFit="1" customWidth="1"/>
    <col min="1027" max="1027" width="20" bestFit="1" customWidth="1"/>
    <col min="1028" max="1028" width="30.6640625" bestFit="1" customWidth="1"/>
    <col min="1029" max="1029" width="17.88671875" bestFit="1" customWidth="1"/>
    <col min="1030" max="1030" width="16.5546875" bestFit="1" customWidth="1"/>
    <col min="1031" max="1031" width="11" customWidth="1"/>
    <col min="1033" max="1033" width="2.109375" customWidth="1"/>
    <col min="1034" max="1034" width="12.88671875" customWidth="1"/>
    <col min="1035" max="1036" width="0" hidden="1" customWidth="1"/>
    <col min="1038" max="1038" width="20.44140625" bestFit="1" customWidth="1"/>
    <col min="1281" max="1281" width="3.109375" customWidth="1"/>
    <col min="1282" max="1282" width="37" bestFit="1" customWidth="1"/>
    <col min="1283" max="1283" width="20" bestFit="1" customWidth="1"/>
    <col min="1284" max="1284" width="30.6640625" bestFit="1" customWidth="1"/>
    <col min="1285" max="1285" width="17.88671875" bestFit="1" customWidth="1"/>
    <col min="1286" max="1286" width="16.5546875" bestFit="1" customWidth="1"/>
    <col min="1287" max="1287" width="11" customWidth="1"/>
    <col min="1289" max="1289" width="2.109375" customWidth="1"/>
    <col min="1290" max="1290" width="12.88671875" customWidth="1"/>
    <col min="1291" max="1292" width="0" hidden="1" customWidth="1"/>
    <col min="1294" max="1294" width="20.44140625" bestFit="1" customWidth="1"/>
    <col min="1537" max="1537" width="3.109375" customWidth="1"/>
    <col min="1538" max="1538" width="37" bestFit="1" customWidth="1"/>
    <col min="1539" max="1539" width="20" bestFit="1" customWidth="1"/>
    <col min="1540" max="1540" width="30.6640625" bestFit="1" customWidth="1"/>
    <col min="1541" max="1541" width="17.88671875" bestFit="1" customWidth="1"/>
    <col min="1542" max="1542" width="16.5546875" bestFit="1" customWidth="1"/>
    <col min="1543" max="1543" width="11" customWidth="1"/>
    <col min="1545" max="1545" width="2.109375" customWidth="1"/>
    <col min="1546" max="1546" width="12.88671875" customWidth="1"/>
    <col min="1547" max="1548" width="0" hidden="1" customWidth="1"/>
    <col min="1550" max="1550" width="20.44140625" bestFit="1" customWidth="1"/>
    <col min="1793" max="1793" width="3.109375" customWidth="1"/>
    <col min="1794" max="1794" width="37" bestFit="1" customWidth="1"/>
    <col min="1795" max="1795" width="20" bestFit="1" customWidth="1"/>
    <col min="1796" max="1796" width="30.6640625" bestFit="1" customWidth="1"/>
    <col min="1797" max="1797" width="17.88671875" bestFit="1" customWidth="1"/>
    <col min="1798" max="1798" width="16.5546875" bestFit="1" customWidth="1"/>
    <col min="1799" max="1799" width="11" customWidth="1"/>
    <col min="1801" max="1801" width="2.109375" customWidth="1"/>
    <col min="1802" max="1802" width="12.88671875" customWidth="1"/>
    <col min="1803" max="1804" width="0" hidden="1" customWidth="1"/>
    <col min="1806" max="1806" width="20.44140625" bestFit="1" customWidth="1"/>
    <col min="2049" max="2049" width="3.109375" customWidth="1"/>
    <col min="2050" max="2050" width="37" bestFit="1" customWidth="1"/>
    <col min="2051" max="2051" width="20" bestFit="1" customWidth="1"/>
    <col min="2052" max="2052" width="30.6640625" bestFit="1" customWidth="1"/>
    <col min="2053" max="2053" width="17.88671875" bestFit="1" customWidth="1"/>
    <col min="2054" max="2054" width="16.5546875" bestFit="1" customWidth="1"/>
    <col min="2055" max="2055" width="11" customWidth="1"/>
    <col min="2057" max="2057" width="2.109375" customWidth="1"/>
    <col min="2058" max="2058" width="12.88671875" customWidth="1"/>
    <col min="2059" max="2060" width="0" hidden="1" customWidth="1"/>
    <col min="2062" max="2062" width="20.44140625" bestFit="1" customWidth="1"/>
    <col min="2305" max="2305" width="3.109375" customWidth="1"/>
    <col min="2306" max="2306" width="37" bestFit="1" customWidth="1"/>
    <col min="2307" max="2307" width="20" bestFit="1" customWidth="1"/>
    <col min="2308" max="2308" width="30.6640625" bestFit="1" customWidth="1"/>
    <col min="2309" max="2309" width="17.88671875" bestFit="1" customWidth="1"/>
    <col min="2310" max="2310" width="16.5546875" bestFit="1" customWidth="1"/>
    <col min="2311" max="2311" width="11" customWidth="1"/>
    <col min="2313" max="2313" width="2.109375" customWidth="1"/>
    <col min="2314" max="2314" width="12.88671875" customWidth="1"/>
    <col min="2315" max="2316" width="0" hidden="1" customWidth="1"/>
    <col min="2318" max="2318" width="20.44140625" bestFit="1" customWidth="1"/>
    <col min="2561" max="2561" width="3.109375" customWidth="1"/>
    <col min="2562" max="2562" width="37" bestFit="1" customWidth="1"/>
    <col min="2563" max="2563" width="20" bestFit="1" customWidth="1"/>
    <col min="2564" max="2564" width="30.6640625" bestFit="1" customWidth="1"/>
    <col min="2565" max="2565" width="17.88671875" bestFit="1" customWidth="1"/>
    <col min="2566" max="2566" width="16.5546875" bestFit="1" customWidth="1"/>
    <col min="2567" max="2567" width="11" customWidth="1"/>
    <col min="2569" max="2569" width="2.109375" customWidth="1"/>
    <col min="2570" max="2570" width="12.88671875" customWidth="1"/>
    <col min="2571" max="2572" width="0" hidden="1" customWidth="1"/>
    <col min="2574" max="2574" width="20.44140625" bestFit="1" customWidth="1"/>
    <col min="2817" max="2817" width="3.109375" customWidth="1"/>
    <col min="2818" max="2818" width="37" bestFit="1" customWidth="1"/>
    <col min="2819" max="2819" width="20" bestFit="1" customWidth="1"/>
    <col min="2820" max="2820" width="30.6640625" bestFit="1" customWidth="1"/>
    <col min="2821" max="2821" width="17.88671875" bestFit="1" customWidth="1"/>
    <col min="2822" max="2822" width="16.5546875" bestFit="1" customWidth="1"/>
    <col min="2823" max="2823" width="11" customWidth="1"/>
    <col min="2825" max="2825" width="2.109375" customWidth="1"/>
    <col min="2826" max="2826" width="12.88671875" customWidth="1"/>
    <col min="2827" max="2828" width="0" hidden="1" customWidth="1"/>
    <col min="2830" max="2830" width="20.44140625" bestFit="1" customWidth="1"/>
    <col min="3073" max="3073" width="3.109375" customWidth="1"/>
    <col min="3074" max="3074" width="37" bestFit="1" customWidth="1"/>
    <col min="3075" max="3075" width="20" bestFit="1" customWidth="1"/>
    <col min="3076" max="3076" width="30.6640625" bestFit="1" customWidth="1"/>
    <col min="3077" max="3077" width="17.88671875" bestFit="1" customWidth="1"/>
    <col min="3078" max="3078" width="16.5546875" bestFit="1" customWidth="1"/>
    <col min="3079" max="3079" width="11" customWidth="1"/>
    <col min="3081" max="3081" width="2.109375" customWidth="1"/>
    <col min="3082" max="3082" width="12.88671875" customWidth="1"/>
    <col min="3083" max="3084" width="0" hidden="1" customWidth="1"/>
    <col min="3086" max="3086" width="20.44140625" bestFit="1" customWidth="1"/>
    <col min="3329" max="3329" width="3.109375" customWidth="1"/>
    <col min="3330" max="3330" width="37" bestFit="1" customWidth="1"/>
    <col min="3331" max="3331" width="20" bestFit="1" customWidth="1"/>
    <col min="3332" max="3332" width="30.6640625" bestFit="1" customWidth="1"/>
    <col min="3333" max="3333" width="17.88671875" bestFit="1" customWidth="1"/>
    <col min="3334" max="3334" width="16.5546875" bestFit="1" customWidth="1"/>
    <col min="3335" max="3335" width="11" customWidth="1"/>
    <col min="3337" max="3337" width="2.109375" customWidth="1"/>
    <col min="3338" max="3338" width="12.88671875" customWidth="1"/>
    <col min="3339" max="3340" width="0" hidden="1" customWidth="1"/>
    <col min="3342" max="3342" width="20.44140625" bestFit="1" customWidth="1"/>
    <col min="3585" max="3585" width="3.109375" customWidth="1"/>
    <col min="3586" max="3586" width="37" bestFit="1" customWidth="1"/>
    <col min="3587" max="3587" width="20" bestFit="1" customWidth="1"/>
    <col min="3588" max="3588" width="30.6640625" bestFit="1" customWidth="1"/>
    <col min="3589" max="3589" width="17.88671875" bestFit="1" customWidth="1"/>
    <col min="3590" max="3590" width="16.5546875" bestFit="1" customWidth="1"/>
    <col min="3591" max="3591" width="11" customWidth="1"/>
    <col min="3593" max="3593" width="2.109375" customWidth="1"/>
    <col min="3594" max="3594" width="12.88671875" customWidth="1"/>
    <col min="3595" max="3596" width="0" hidden="1" customWidth="1"/>
    <col min="3598" max="3598" width="20.44140625" bestFit="1" customWidth="1"/>
    <col min="3841" max="3841" width="3.109375" customWidth="1"/>
    <col min="3842" max="3842" width="37" bestFit="1" customWidth="1"/>
    <col min="3843" max="3843" width="20" bestFit="1" customWidth="1"/>
    <col min="3844" max="3844" width="30.6640625" bestFit="1" customWidth="1"/>
    <col min="3845" max="3845" width="17.88671875" bestFit="1" customWidth="1"/>
    <col min="3846" max="3846" width="16.5546875" bestFit="1" customWidth="1"/>
    <col min="3847" max="3847" width="11" customWidth="1"/>
    <col min="3849" max="3849" width="2.109375" customWidth="1"/>
    <col min="3850" max="3850" width="12.88671875" customWidth="1"/>
    <col min="3851" max="3852" width="0" hidden="1" customWidth="1"/>
    <col min="3854" max="3854" width="20.44140625" bestFit="1" customWidth="1"/>
    <col min="4097" max="4097" width="3.109375" customWidth="1"/>
    <col min="4098" max="4098" width="37" bestFit="1" customWidth="1"/>
    <col min="4099" max="4099" width="20" bestFit="1" customWidth="1"/>
    <col min="4100" max="4100" width="30.6640625" bestFit="1" customWidth="1"/>
    <col min="4101" max="4101" width="17.88671875" bestFit="1" customWidth="1"/>
    <col min="4102" max="4102" width="16.5546875" bestFit="1" customWidth="1"/>
    <col min="4103" max="4103" width="11" customWidth="1"/>
    <col min="4105" max="4105" width="2.109375" customWidth="1"/>
    <col min="4106" max="4106" width="12.88671875" customWidth="1"/>
    <col min="4107" max="4108" width="0" hidden="1" customWidth="1"/>
    <col min="4110" max="4110" width="20.44140625" bestFit="1" customWidth="1"/>
    <col min="4353" max="4353" width="3.109375" customWidth="1"/>
    <col min="4354" max="4354" width="37" bestFit="1" customWidth="1"/>
    <col min="4355" max="4355" width="20" bestFit="1" customWidth="1"/>
    <col min="4356" max="4356" width="30.6640625" bestFit="1" customWidth="1"/>
    <col min="4357" max="4357" width="17.88671875" bestFit="1" customWidth="1"/>
    <col min="4358" max="4358" width="16.5546875" bestFit="1" customWidth="1"/>
    <col min="4359" max="4359" width="11" customWidth="1"/>
    <col min="4361" max="4361" width="2.109375" customWidth="1"/>
    <col min="4362" max="4362" width="12.88671875" customWidth="1"/>
    <col min="4363" max="4364" width="0" hidden="1" customWidth="1"/>
    <col min="4366" max="4366" width="20.44140625" bestFit="1" customWidth="1"/>
    <col min="4609" max="4609" width="3.109375" customWidth="1"/>
    <col min="4610" max="4610" width="37" bestFit="1" customWidth="1"/>
    <col min="4611" max="4611" width="20" bestFit="1" customWidth="1"/>
    <col min="4612" max="4612" width="30.6640625" bestFit="1" customWidth="1"/>
    <col min="4613" max="4613" width="17.88671875" bestFit="1" customWidth="1"/>
    <col min="4614" max="4614" width="16.5546875" bestFit="1" customWidth="1"/>
    <col min="4615" max="4615" width="11" customWidth="1"/>
    <col min="4617" max="4617" width="2.109375" customWidth="1"/>
    <col min="4618" max="4618" width="12.88671875" customWidth="1"/>
    <col min="4619" max="4620" width="0" hidden="1" customWidth="1"/>
    <col min="4622" max="4622" width="20.44140625" bestFit="1" customWidth="1"/>
    <col min="4865" max="4865" width="3.109375" customWidth="1"/>
    <col min="4866" max="4866" width="37" bestFit="1" customWidth="1"/>
    <col min="4867" max="4867" width="20" bestFit="1" customWidth="1"/>
    <col min="4868" max="4868" width="30.6640625" bestFit="1" customWidth="1"/>
    <col min="4869" max="4869" width="17.88671875" bestFit="1" customWidth="1"/>
    <col min="4870" max="4870" width="16.5546875" bestFit="1" customWidth="1"/>
    <col min="4871" max="4871" width="11" customWidth="1"/>
    <col min="4873" max="4873" width="2.109375" customWidth="1"/>
    <col min="4874" max="4874" width="12.88671875" customWidth="1"/>
    <col min="4875" max="4876" width="0" hidden="1" customWidth="1"/>
    <col min="4878" max="4878" width="20.44140625" bestFit="1" customWidth="1"/>
    <col min="5121" max="5121" width="3.109375" customWidth="1"/>
    <col min="5122" max="5122" width="37" bestFit="1" customWidth="1"/>
    <col min="5123" max="5123" width="20" bestFit="1" customWidth="1"/>
    <col min="5124" max="5124" width="30.6640625" bestFit="1" customWidth="1"/>
    <col min="5125" max="5125" width="17.88671875" bestFit="1" customWidth="1"/>
    <col min="5126" max="5126" width="16.5546875" bestFit="1" customWidth="1"/>
    <col min="5127" max="5127" width="11" customWidth="1"/>
    <col min="5129" max="5129" width="2.109375" customWidth="1"/>
    <col min="5130" max="5130" width="12.88671875" customWidth="1"/>
    <col min="5131" max="5132" width="0" hidden="1" customWidth="1"/>
    <col min="5134" max="5134" width="20.44140625" bestFit="1" customWidth="1"/>
    <col min="5377" max="5377" width="3.109375" customWidth="1"/>
    <col min="5378" max="5378" width="37" bestFit="1" customWidth="1"/>
    <col min="5379" max="5379" width="20" bestFit="1" customWidth="1"/>
    <col min="5380" max="5380" width="30.6640625" bestFit="1" customWidth="1"/>
    <col min="5381" max="5381" width="17.88671875" bestFit="1" customWidth="1"/>
    <col min="5382" max="5382" width="16.5546875" bestFit="1" customWidth="1"/>
    <col min="5383" max="5383" width="11" customWidth="1"/>
    <col min="5385" max="5385" width="2.109375" customWidth="1"/>
    <col min="5386" max="5386" width="12.88671875" customWidth="1"/>
    <col min="5387" max="5388" width="0" hidden="1" customWidth="1"/>
    <col min="5390" max="5390" width="20.44140625" bestFit="1" customWidth="1"/>
    <col min="5633" max="5633" width="3.109375" customWidth="1"/>
    <col min="5634" max="5634" width="37" bestFit="1" customWidth="1"/>
    <col min="5635" max="5635" width="20" bestFit="1" customWidth="1"/>
    <col min="5636" max="5636" width="30.6640625" bestFit="1" customWidth="1"/>
    <col min="5637" max="5637" width="17.88671875" bestFit="1" customWidth="1"/>
    <col min="5638" max="5638" width="16.5546875" bestFit="1" customWidth="1"/>
    <col min="5639" max="5639" width="11" customWidth="1"/>
    <col min="5641" max="5641" width="2.109375" customWidth="1"/>
    <col min="5642" max="5642" width="12.88671875" customWidth="1"/>
    <col min="5643" max="5644" width="0" hidden="1" customWidth="1"/>
    <col min="5646" max="5646" width="20.44140625" bestFit="1" customWidth="1"/>
    <col min="5889" max="5889" width="3.109375" customWidth="1"/>
    <col min="5890" max="5890" width="37" bestFit="1" customWidth="1"/>
    <col min="5891" max="5891" width="20" bestFit="1" customWidth="1"/>
    <col min="5892" max="5892" width="30.6640625" bestFit="1" customWidth="1"/>
    <col min="5893" max="5893" width="17.88671875" bestFit="1" customWidth="1"/>
    <col min="5894" max="5894" width="16.5546875" bestFit="1" customWidth="1"/>
    <col min="5895" max="5895" width="11" customWidth="1"/>
    <col min="5897" max="5897" width="2.109375" customWidth="1"/>
    <col min="5898" max="5898" width="12.88671875" customWidth="1"/>
    <col min="5899" max="5900" width="0" hidden="1" customWidth="1"/>
    <col min="5902" max="5902" width="20.44140625" bestFit="1" customWidth="1"/>
    <col min="6145" max="6145" width="3.109375" customWidth="1"/>
    <col min="6146" max="6146" width="37" bestFit="1" customWidth="1"/>
    <col min="6147" max="6147" width="20" bestFit="1" customWidth="1"/>
    <col min="6148" max="6148" width="30.6640625" bestFit="1" customWidth="1"/>
    <col min="6149" max="6149" width="17.88671875" bestFit="1" customWidth="1"/>
    <col min="6150" max="6150" width="16.5546875" bestFit="1" customWidth="1"/>
    <col min="6151" max="6151" width="11" customWidth="1"/>
    <col min="6153" max="6153" width="2.109375" customWidth="1"/>
    <col min="6154" max="6154" width="12.88671875" customWidth="1"/>
    <col min="6155" max="6156" width="0" hidden="1" customWidth="1"/>
    <col min="6158" max="6158" width="20.44140625" bestFit="1" customWidth="1"/>
    <col min="6401" max="6401" width="3.109375" customWidth="1"/>
    <col min="6402" max="6402" width="37" bestFit="1" customWidth="1"/>
    <col min="6403" max="6403" width="20" bestFit="1" customWidth="1"/>
    <col min="6404" max="6404" width="30.6640625" bestFit="1" customWidth="1"/>
    <col min="6405" max="6405" width="17.88671875" bestFit="1" customWidth="1"/>
    <col min="6406" max="6406" width="16.5546875" bestFit="1" customWidth="1"/>
    <col min="6407" max="6407" width="11" customWidth="1"/>
    <col min="6409" max="6409" width="2.109375" customWidth="1"/>
    <col min="6410" max="6410" width="12.88671875" customWidth="1"/>
    <col min="6411" max="6412" width="0" hidden="1" customWidth="1"/>
    <col min="6414" max="6414" width="20.44140625" bestFit="1" customWidth="1"/>
    <col min="6657" max="6657" width="3.109375" customWidth="1"/>
    <col min="6658" max="6658" width="37" bestFit="1" customWidth="1"/>
    <col min="6659" max="6659" width="20" bestFit="1" customWidth="1"/>
    <col min="6660" max="6660" width="30.6640625" bestFit="1" customWidth="1"/>
    <col min="6661" max="6661" width="17.88671875" bestFit="1" customWidth="1"/>
    <col min="6662" max="6662" width="16.5546875" bestFit="1" customWidth="1"/>
    <col min="6663" max="6663" width="11" customWidth="1"/>
    <col min="6665" max="6665" width="2.109375" customWidth="1"/>
    <col min="6666" max="6666" width="12.88671875" customWidth="1"/>
    <col min="6667" max="6668" width="0" hidden="1" customWidth="1"/>
    <col min="6670" max="6670" width="20.44140625" bestFit="1" customWidth="1"/>
    <col min="6913" max="6913" width="3.109375" customWidth="1"/>
    <col min="6914" max="6914" width="37" bestFit="1" customWidth="1"/>
    <col min="6915" max="6915" width="20" bestFit="1" customWidth="1"/>
    <col min="6916" max="6916" width="30.6640625" bestFit="1" customWidth="1"/>
    <col min="6917" max="6917" width="17.88671875" bestFit="1" customWidth="1"/>
    <col min="6918" max="6918" width="16.5546875" bestFit="1" customWidth="1"/>
    <col min="6919" max="6919" width="11" customWidth="1"/>
    <col min="6921" max="6921" width="2.109375" customWidth="1"/>
    <col min="6922" max="6922" width="12.88671875" customWidth="1"/>
    <col min="6923" max="6924" width="0" hidden="1" customWidth="1"/>
    <col min="6926" max="6926" width="20.44140625" bestFit="1" customWidth="1"/>
    <col min="7169" max="7169" width="3.109375" customWidth="1"/>
    <col min="7170" max="7170" width="37" bestFit="1" customWidth="1"/>
    <col min="7171" max="7171" width="20" bestFit="1" customWidth="1"/>
    <col min="7172" max="7172" width="30.6640625" bestFit="1" customWidth="1"/>
    <col min="7173" max="7173" width="17.88671875" bestFit="1" customWidth="1"/>
    <col min="7174" max="7174" width="16.5546875" bestFit="1" customWidth="1"/>
    <col min="7175" max="7175" width="11" customWidth="1"/>
    <col min="7177" max="7177" width="2.109375" customWidth="1"/>
    <col min="7178" max="7178" width="12.88671875" customWidth="1"/>
    <col min="7179" max="7180" width="0" hidden="1" customWidth="1"/>
    <col min="7182" max="7182" width="20.44140625" bestFit="1" customWidth="1"/>
    <col min="7425" max="7425" width="3.109375" customWidth="1"/>
    <col min="7426" max="7426" width="37" bestFit="1" customWidth="1"/>
    <col min="7427" max="7427" width="20" bestFit="1" customWidth="1"/>
    <col min="7428" max="7428" width="30.6640625" bestFit="1" customWidth="1"/>
    <col min="7429" max="7429" width="17.88671875" bestFit="1" customWidth="1"/>
    <col min="7430" max="7430" width="16.5546875" bestFit="1" customWidth="1"/>
    <col min="7431" max="7431" width="11" customWidth="1"/>
    <col min="7433" max="7433" width="2.109375" customWidth="1"/>
    <col min="7434" max="7434" width="12.88671875" customWidth="1"/>
    <col min="7435" max="7436" width="0" hidden="1" customWidth="1"/>
    <col min="7438" max="7438" width="20.44140625" bestFit="1" customWidth="1"/>
    <col min="7681" max="7681" width="3.109375" customWidth="1"/>
    <col min="7682" max="7682" width="37" bestFit="1" customWidth="1"/>
    <col min="7683" max="7683" width="20" bestFit="1" customWidth="1"/>
    <col min="7684" max="7684" width="30.6640625" bestFit="1" customWidth="1"/>
    <col min="7685" max="7685" width="17.88671875" bestFit="1" customWidth="1"/>
    <col min="7686" max="7686" width="16.5546875" bestFit="1" customWidth="1"/>
    <col min="7687" max="7687" width="11" customWidth="1"/>
    <col min="7689" max="7689" width="2.109375" customWidth="1"/>
    <col min="7690" max="7690" width="12.88671875" customWidth="1"/>
    <col min="7691" max="7692" width="0" hidden="1" customWidth="1"/>
    <col min="7694" max="7694" width="20.44140625" bestFit="1" customWidth="1"/>
    <col min="7937" max="7937" width="3.109375" customWidth="1"/>
    <col min="7938" max="7938" width="37" bestFit="1" customWidth="1"/>
    <col min="7939" max="7939" width="20" bestFit="1" customWidth="1"/>
    <col min="7940" max="7940" width="30.6640625" bestFit="1" customWidth="1"/>
    <col min="7941" max="7941" width="17.88671875" bestFit="1" customWidth="1"/>
    <col min="7942" max="7942" width="16.5546875" bestFit="1" customWidth="1"/>
    <col min="7943" max="7943" width="11" customWidth="1"/>
    <col min="7945" max="7945" width="2.109375" customWidth="1"/>
    <col min="7946" max="7946" width="12.88671875" customWidth="1"/>
    <col min="7947" max="7948" width="0" hidden="1" customWidth="1"/>
    <col min="7950" max="7950" width="20.44140625" bestFit="1" customWidth="1"/>
    <col min="8193" max="8193" width="3.109375" customWidth="1"/>
    <col min="8194" max="8194" width="37" bestFit="1" customWidth="1"/>
    <col min="8195" max="8195" width="20" bestFit="1" customWidth="1"/>
    <col min="8196" max="8196" width="30.6640625" bestFit="1" customWidth="1"/>
    <col min="8197" max="8197" width="17.88671875" bestFit="1" customWidth="1"/>
    <col min="8198" max="8198" width="16.5546875" bestFit="1" customWidth="1"/>
    <col min="8199" max="8199" width="11" customWidth="1"/>
    <col min="8201" max="8201" width="2.109375" customWidth="1"/>
    <col min="8202" max="8202" width="12.88671875" customWidth="1"/>
    <col min="8203" max="8204" width="0" hidden="1" customWidth="1"/>
    <col min="8206" max="8206" width="20.44140625" bestFit="1" customWidth="1"/>
    <col min="8449" max="8449" width="3.109375" customWidth="1"/>
    <col min="8450" max="8450" width="37" bestFit="1" customWidth="1"/>
    <col min="8451" max="8451" width="20" bestFit="1" customWidth="1"/>
    <col min="8452" max="8452" width="30.6640625" bestFit="1" customWidth="1"/>
    <col min="8453" max="8453" width="17.88671875" bestFit="1" customWidth="1"/>
    <col min="8454" max="8454" width="16.5546875" bestFit="1" customWidth="1"/>
    <col min="8455" max="8455" width="11" customWidth="1"/>
    <col min="8457" max="8457" width="2.109375" customWidth="1"/>
    <col min="8458" max="8458" width="12.88671875" customWidth="1"/>
    <col min="8459" max="8460" width="0" hidden="1" customWidth="1"/>
    <col min="8462" max="8462" width="20.44140625" bestFit="1" customWidth="1"/>
    <col min="8705" max="8705" width="3.109375" customWidth="1"/>
    <col min="8706" max="8706" width="37" bestFit="1" customWidth="1"/>
    <col min="8707" max="8707" width="20" bestFit="1" customWidth="1"/>
    <col min="8708" max="8708" width="30.6640625" bestFit="1" customWidth="1"/>
    <col min="8709" max="8709" width="17.88671875" bestFit="1" customWidth="1"/>
    <col min="8710" max="8710" width="16.5546875" bestFit="1" customWidth="1"/>
    <col min="8711" max="8711" width="11" customWidth="1"/>
    <col min="8713" max="8713" width="2.109375" customWidth="1"/>
    <col min="8714" max="8714" width="12.88671875" customWidth="1"/>
    <col min="8715" max="8716" width="0" hidden="1" customWidth="1"/>
    <col min="8718" max="8718" width="20.44140625" bestFit="1" customWidth="1"/>
    <col min="8961" max="8961" width="3.109375" customWidth="1"/>
    <col min="8962" max="8962" width="37" bestFit="1" customWidth="1"/>
    <col min="8963" max="8963" width="20" bestFit="1" customWidth="1"/>
    <col min="8964" max="8964" width="30.6640625" bestFit="1" customWidth="1"/>
    <col min="8965" max="8965" width="17.88671875" bestFit="1" customWidth="1"/>
    <col min="8966" max="8966" width="16.5546875" bestFit="1" customWidth="1"/>
    <col min="8967" max="8967" width="11" customWidth="1"/>
    <col min="8969" max="8969" width="2.109375" customWidth="1"/>
    <col min="8970" max="8970" width="12.88671875" customWidth="1"/>
    <col min="8971" max="8972" width="0" hidden="1" customWidth="1"/>
    <col min="8974" max="8974" width="20.44140625" bestFit="1" customWidth="1"/>
    <col min="9217" max="9217" width="3.109375" customWidth="1"/>
    <col min="9218" max="9218" width="37" bestFit="1" customWidth="1"/>
    <col min="9219" max="9219" width="20" bestFit="1" customWidth="1"/>
    <col min="9220" max="9220" width="30.6640625" bestFit="1" customWidth="1"/>
    <col min="9221" max="9221" width="17.88671875" bestFit="1" customWidth="1"/>
    <col min="9222" max="9222" width="16.5546875" bestFit="1" customWidth="1"/>
    <col min="9223" max="9223" width="11" customWidth="1"/>
    <col min="9225" max="9225" width="2.109375" customWidth="1"/>
    <col min="9226" max="9226" width="12.88671875" customWidth="1"/>
    <col min="9227" max="9228" width="0" hidden="1" customWidth="1"/>
    <col min="9230" max="9230" width="20.44140625" bestFit="1" customWidth="1"/>
    <col min="9473" max="9473" width="3.109375" customWidth="1"/>
    <col min="9474" max="9474" width="37" bestFit="1" customWidth="1"/>
    <col min="9475" max="9475" width="20" bestFit="1" customWidth="1"/>
    <col min="9476" max="9476" width="30.6640625" bestFit="1" customWidth="1"/>
    <col min="9477" max="9477" width="17.88671875" bestFit="1" customWidth="1"/>
    <col min="9478" max="9478" width="16.5546875" bestFit="1" customWidth="1"/>
    <col min="9479" max="9479" width="11" customWidth="1"/>
    <col min="9481" max="9481" width="2.109375" customWidth="1"/>
    <col min="9482" max="9482" width="12.88671875" customWidth="1"/>
    <col min="9483" max="9484" width="0" hidden="1" customWidth="1"/>
    <col min="9486" max="9486" width="20.44140625" bestFit="1" customWidth="1"/>
    <col min="9729" max="9729" width="3.109375" customWidth="1"/>
    <col min="9730" max="9730" width="37" bestFit="1" customWidth="1"/>
    <col min="9731" max="9731" width="20" bestFit="1" customWidth="1"/>
    <col min="9732" max="9732" width="30.6640625" bestFit="1" customWidth="1"/>
    <col min="9733" max="9733" width="17.88671875" bestFit="1" customWidth="1"/>
    <col min="9734" max="9734" width="16.5546875" bestFit="1" customWidth="1"/>
    <col min="9735" max="9735" width="11" customWidth="1"/>
    <col min="9737" max="9737" width="2.109375" customWidth="1"/>
    <col min="9738" max="9738" width="12.88671875" customWidth="1"/>
    <col min="9739" max="9740" width="0" hidden="1" customWidth="1"/>
    <col min="9742" max="9742" width="20.44140625" bestFit="1" customWidth="1"/>
    <col min="9985" max="9985" width="3.109375" customWidth="1"/>
    <col min="9986" max="9986" width="37" bestFit="1" customWidth="1"/>
    <col min="9987" max="9987" width="20" bestFit="1" customWidth="1"/>
    <col min="9988" max="9988" width="30.6640625" bestFit="1" customWidth="1"/>
    <col min="9989" max="9989" width="17.88671875" bestFit="1" customWidth="1"/>
    <col min="9990" max="9990" width="16.5546875" bestFit="1" customWidth="1"/>
    <col min="9991" max="9991" width="11" customWidth="1"/>
    <col min="9993" max="9993" width="2.109375" customWidth="1"/>
    <col min="9994" max="9994" width="12.88671875" customWidth="1"/>
    <col min="9995" max="9996" width="0" hidden="1" customWidth="1"/>
    <col min="9998" max="9998" width="20.44140625" bestFit="1" customWidth="1"/>
    <col min="10241" max="10241" width="3.109375" customWidth="1"/>
    <col min="10242" max="10242" width="37" bestFit="1" customWidth="1"/>
    <col min="10243" max="10243" width="20" bestFit="1" customWidth="1"/>
    <col min="10244" max="10244" width="30.6640625" bestFit="1" customWidth="1"/>
    <col min="10245" max="10245" width="17.88671875" bestFit="1" customWidth="1"/>
    <col min="10246" max="10246" width="16.5546875" bestFit="1" customWidth="1"/>
    <col min="10247" max="10247" width="11" customWidth="1"/>
    <col min="10249" max="10249" width="2.109375" customWidth="1"/>
    <col min="10250" max="10250" width="12.88671875" customWidth="1"/>
    <col min="10251" max="10252" width="0" hidden="1" customWidth="1"/>
    <col min="10254" max="10254" width="20.44140625" bestFit="1" customWidth="1"/>
    <col min="10497" max="10497" width="3.109375" customWidth="1"/>
    <col min="10498" max="10498" width="37" bestFit="1" customWidth="1"/>
    <col min="10499" max="10499" width="20" bestFit="1" customWidth="1"/>
    <col min="10500" max="10500" width="30.6640625" bestFit="1" customWidth="1"/>
    <col min="10501" max="10501" width="17.88671875" bestFit="1" customWidth="1"/>
    <col min="10502" max="10502" width="16.5546875" bestFit="1" customWidth="1"/>
    <col min="10503" max="10503" width="11" customWidth="1"/>
    <col min="10505" max="10505" width="2.109375" customWidth="1"/>
    <col min="10506" max="10506" width="12.88671875" customWidth="1"/>
    <col min="10507" max="10508" width="0" hidden="1" customWidth="1"/>
    <col min="10510" max="10510" width="20.44140625" bestFit="1" customWidth="1"/>
    <col min="10753" max="10753" width="3.109375" customWidth="1"/>
    <col min="10754" max="10754" width="37" bestFit="1" customWidth="1"/>
    <col min="10755" max="10755" width="20" bestFit="1" customWidth="1"/>
    <col min="10756" max="10756" width="30.6640625" bestFit="1" customWidth="1"/>
    <col min="10757" max="10757" width="17.88671875" bestFit="1" customWidth="1"/>
    <col min="10758" max="10758" width="16.5546875" bestFit="1" customWidth="1"/>
    <col min="10759" max="10759" width="11" customWidth="1"/>
    <col min="10761" max="10761" width="2.109375" customWidth="1"/>
    <col min="10762" max="10762" width="12.88671875" customWidth="1"/>
    <col min="10763" max="10764" width="0" hidden="1" customWidth="1"/>
    <col min="10766" max="10766" width="20.44140625" bestFit="1" customWidth="1"/>
    <col min="11009" max="11009" width="3.109375" customWidth="1"/>
    <col min="11010" max="11010" width="37" bestFit="1" customWidth="1"/>
    <col min="11011" max="11011" width="20" bestFit="1" customWidth="1"/>
    <col min="11012" max="11012" width="30.6640625" bestFit="1" customWidth="1"/>
    <col min="11013" max="11013" width="17.88671875" bestFit="1" customWidth="1"/>
    <col min="11014" max="11014" width="16.5546875" bestFit="1" customWidth="1"/>
    <col min="11015" max="11015" width="11" customWidth="1"/>
    <col min="11017" max="11017" width="2.109375" customWidth="1"/>
    <col min="11018" max="11018" width="12.88671875" customWidth="1"/>
    <col min="11019" max="11020" width="0" hidden="1" customWidth="1"/>
    <col min="11022" max="11022" width="20.44140625" bestFit="1" customWidth="1"/>
    <col min="11265" max="11265" width="3.109375" customWidth="1"/>
    <col min="11266" max="11266" width="37" bestFit="1" customWidth="1"/>
    <col min="11267" max="11267" width="20" bestFit="1" customWidth="1"/>
    <col min="11268" max="11268" width="30.6640625" bestFit="1" customWidth="1"/>
    <col min="11269" max="11269" width="17.88671875" bestFit="1" customWidth="1"/>
    <col min="11270" max="11270" width="16.5546875" bestFit="1" customWidth="1"/>
    <col min="11271" max="11271" width="11" customWidth="1"/>
    <col min="11273" max="11273" width="2.109375" customWidth="1"/>
    <col min="11274" max="11274" width="12.88671875" customWidth="1"/>
    <col min="11275" max="11276" width="0" hidden="1" customWidth="1"/>
    <col min="11278" max="11278" width="20.44140625" bestFit="1" customWidth="1"/>
    <col min="11521" max="11521" width="3.109375" customWidth="1"/>
    <col min="11522" max="11522" width="37" bestFit="1" customWidth="1"/>
    <col min="11523" max="11523" width="20" bestFit="1" customWidth="1"/>
    <col min="11524" max="11524" width="30.6640625" bestFit="1" customWidth="1"/>
    <col min="11525" max="11525" width="17.88671875" bestFit="1" customWidth="1"/>
    <col min="11526" max="11526" width="16.5546875" bestFit="1" customWidth="1"/>
    <col min="11527" max="11527" width="11" customWidth="1"/>
    <col min="11529" max="11529" width="2.109375" customWidth="1"/>
    <col min="11530" max="11530" width="12.88671875" customWidth="1"/>
    <col min="11531" max="11532" width="0" hidden="1" customWidth="1"/>
    <col min="11534" max="11534" width="20.44140625" bestFit="1" customWidth="1"/>
    <col min="11777" max="11777" width="3.109375" customWidth="1"/>
    <col min="11778" max="11778" width="37" bestFit="1" customWidth="1"/>
    <col min="11779" max="11779" width="20" bestFit="1" customWidth="1"/>
    <col min="11780" max="11780" width="30.6640625" bestFit="1" customWidth="1"/>
    <col min="11781" max="11781" width="17.88671875" bestFit="1" customWidth="1"/>
    <col min="11782" max="11782" width="16.5546875" bestFit="1" customWidth="1"/>
    <col min="11783" max="11783" width="11" customWidth="1"/>
    <col min="11785" max="11785" width="2.109375" customWidth="1"/>
    <col min="11786" max="11786" width="12.88671875" customWidth="1"/>
    <col min="11787" max="11788" width="0" hidden="1" customWidth="1"/>
    <col min="11790" max="11790" width="20.44140625" bestFit="1" customWidth="1"/>
    <col min="12033" max="12033" width="3.109375" customWidth="1"/>
    <col min="12034" max="12034" width="37" bestFit="1" customWidth="1"/>
    <col min="12035" max="12035" width="20" bestFit="1" customWidth="1"/>
    <col min="12036" max="12036" width="30.6640625" bestFit="1" customWidth="1"/>
    <col min="12037" max="12037" width="17.88671875" bestFit="1" customWidth="1"/>
    <col min="12038" max="12038" width="16.5546875" bestFit="1" customWidth="1"/>
    <col min="12039" max="12039" width="11" customWidth="1"/>
    <col min="12041" max="12041" width="2.109375" customWidth="1"/>
    <col min="12042" max="12042" width="12.88671875" customWidth="1"/>
    <col min="12043" max="12044" width="0" hidden="1" customWidth="1"/>
    <col min="12046" max="12046" width="20.44140625" bestFit="1" customWidth="1"/>
    <col min="12289" max="12289" width="3.109375" customWidth="1"/>
    <col min="12290" max="12290" width="37" bestFit="1" customWidth="1"/>
    <col min="12291" max="12291" width="20" bestFit="1" customWidth="1"/>
    <col min="12292" max="12292" width="30.6640625" bestFit="1" customWidth="1"/>
    <col min="12293" max="12293" width="17.88671875" bestFit="1" customWidth="1"/>
    <col min="12294" max="12294" width="16.5546875" bestFit="1" customWidth="1"/>
    <col min="12295" max="12295" width="11" customWidth="1"/>
    <col min="12297" max="12297" width="2.109375" customWidth="1"/>
    <col min="12298" max="12298" width="12.88671875" customWidth="1"/>
    <col min="12299" max="12300" width="0" hidden="1" customWidth="1"/>
    <col min="12302" max="12302" width="20.44140625" bestFit="1" customWidth="1"/>
    <col min="12545" max="12545" width="3.109375" customWidth="1"/>
    <col min="12546" max="12546" width="37" bestFit="1" customWidth="1"/>
    <col min="12547" max="12547" width="20" bestFit="1" customWidth="1"/>
    <col min="12548" max="12548" width="30.6640625" bestFit="1" customWidth="1"/>
    <col min="12549" max="12549" width="17.88671875" bestFit="1" customWidth="1"/>
    <col min="12550" max="12550" width="16.5546875" bestFit="1" customWidth="1"/>
    <col min="12551" max="12551" width="11" customWidth="1"/>
    <col min="12553" max="12553" width="2.109375" customWidth="1"/>
    <col min="12554" max="12554" width="12.88671875" customWidth="1"/>
    <col min="12555" max="12556" width="0" hidden="1" customWidth="1"/>
    <col min="12558" max="12558" width="20.44140625" bestFit="1" customWidth="1"/>
    <col min="12801" max="12801" width="3.109375" customWidth="1"/>
    <col min="12802" max="12802" width="37" bestFit="1" customWidth="1"/>
    <col min="12803" max="12803" width="20" bestFit="1" customWidth="1"/>
    <col min="12804" max="12804" width="30.6640625" bestFit="1" customWidth="1"/>
    <col min="12805" max="12805" width="17.88671875" bestFit="1" customWidth="1"/>
    <col min="12806" max="12806" width="16.5546875" bestFit="1" customWidth="1"/>
    <col min="12807" max="12807" width="11" customWidth="1"/>
    <col min="12809" max="12809" width="2.109375" customWidth="1"/>
    <col min="12810" max="12810" width="12.88671875" customWidth="1"/>
    <col min="12811" max="12812" width="0" hidden="1" customWidth="1"/>
    <col min="12814" max="12814" width="20.44140625" bestFit="1" customWidth="1"/>
    <col min="13057" max="13057" width="3.109375" customWidth="1"/>
    <col min="13058" max="13058" width="37" bestFit="1" customWidth="1"/>
    <col min="13059" max="13059" width="20" bestFit="1" customWidth="1"/>
    <col min="13060" max="13060" width="30.6640625" bestFit="1" customWidth="1"/>
    <col min="13061" max="13061" width="17.88671875" bestFit="1" customWidth="1"/>
    <col min="13062" max="13062" width="16.5546875" bestFit="1" customWidth="1"/>
    <col min="13063" max="13063" width="11" customWidth="1"/>
    <col min="13065" max="13065" width="2.109375" customWidth="1"/>
    <col min="13066" max="13066" width="12.88671875" customWidth="1"/>
    <col min="13067" max="13068" width="0" hidden="1" customWidth="1"/>
    <col min="13070" max="13070" width="20.44140625" bestFit="1" customWidth="1"/>
    <col min="13313" max="13313" width="3.109375" customWidth="1"/>
    <col min="13314" max="13314" width="37" bestFit="1" customWidth="1"/>
    <col min="13315" max="13315" width="20" bestFit="1" customWidth="1"/>
    <col min="13316" max="13316" width="30.6640625" bestFit="1" customWidth="1"/>
    <col min="13317" max="13317" width="17.88671875" bestFit="1" customWidth="1"/>
    <col min="13318" max="13318" width="16.5546875" bestFit="1" customWidth="1"/>
    <col min="13319" max="13319" width="11" customWidth="1"/>
    <col min="13321" max="13321" width="2.109375" customWidth="1"/>
    <col min="13322" max="13322" width="12.88671875" customWidth="1"/>
    <col min="13323" max="13324" width="0" hidden="1" customWidth="1"/>
    <col min="13326" max="13326" width="20.44140625" bestFit="1" customWidth="1"/>
    <col min="13569" max="13569" width="3.109375" customWidth="1"/>
    <col min="13570" max="13570" width="37" bestFit="1" customWidth="1"/>
    <col min="13571" max="13571" width="20" bestFit="1" customWidth="1"/>
    <col min="13572" max="13572" width="30.6640625" bestFit="1" customWidth="1"/>
    <col min="13573" max="13573" width="17.88671875" bestFit="1" customWidth="1"/>
    <col min="13574" max="13574" width="16.5546875" bestFit="1" customWidth="1"/>
    <col min="13575" max="13575" width="11" customWidth="1"/>
    <col min="13577" max="13577" width="2.109375" customWidth="1"/>
    <col min="13578" max="13578" width="12.88671875" customWidth="1"/>
    <col min="13579" max="13580" width="0" hidden="1" customWidth="1"/>
    <col min="13582" max="13582" width="20.44140625" bestFit="1" customWidth="1"/>
    <col min="13825" max="13825" width="3.109375" customWidth="1"/>
    <col min="13826" max="13826" width="37" bestFit="1" customWidth="1"/>
    <col min="13827" max="13827" width="20" bestFit="1" customWidth="1"/>
    <col min="13828" max="13828" width="30.6640625" bestFit="1" customWidth="1"/>
    <col min="13829" max="13829" width="17.88671875" bestFit="1" customWidth="1"/>
    <col min="13830" max="13830" width="16.5546875" bestFit="1" customWidth="1"/>
    <col min="13831" max="13831" width="11" customWidth="1"/>
    <col min="13833" max="13833" width="2.109375" customWidth="1"/>
    <col min="13834" max="13834" width="12.88671875" customWidth="1"/>
    <col min="13835" max="13836" width="0" hidden="1" customWidth="1"/>
    <col min="13838" max="13838" width="20.44140625" bestFit="1" customWidth="1"/>
    <col min="14081" max="14081" width="3.109375" customWidth="1"/>
    <col min="14082" max="14082" width="37" bestFit="1" customWidth="1"/>
    <col min="14083" max="14083" width="20" bestFit="1" customWidth="1"/>
    <col min="14084" max="14084" width="30.6640625" bestFit="1" customWidth="1"/>
    <col min="14085" max="14085" width="17.88671875" bestFit="1" customWidth="1"/>
    <col min="14086" max="14086" width="16.5546875" bestFit="1" customWidth="1"/>
    <col min="14087" max="14087" width="11" customWidth="1"/>
    <col min="14089" max="14089" width="2.109375" customWidth="1"/>
    <col min="14090" max="14090" width="12.88671875" customWidth="1"/>
    <col min="14091" max="14092" width="0" hidden="1" customWidth="1"/>
    <col min="14094" max="14094" width="20.44140625" bestFit="1" customWidth="1"/>
    <col min="14337" max="14337" width="3.109375" customWidth="1"/>
    <col min="14338" max="14338" width="37" bestFit="1" customWidth="1"/>
    <col min="14339" max="14339" width="20" bestFit="1" customWidth="1"/>
    <col min="14340" max="14340" width="30.6640625" bestFit="1" customWidth="1"/>
    <col min="14341" max="14341" width="17.88671875" bestFit="1" customWidth="1"/>
    <col min="14342" max="14342" width="16.5546875" bestFit="1" customWidth="1"/>
    <col min="14343" max="14343" width="11" customWidth="1"/>
    <col min="14345" max="14345" width="2.109375" customWidth="1"/>
    <col min="14346" max="14346" width="12.88671875" customWidth="1"/>
    <col min="14347" max="14348" width="0" hidden="1" customWidth="1"/>
    <col min="14350" max="14350" width="20.44140625" bestFit="1" customWidth="1"/>
    <col min="14593" max="14593" width="3.109375" customWidth="1"/>
    <col min="14594" max="14594" width="37" bestFit="1" customWidth="1"/>
    <col min="14595" max="14595" width="20" bestFit="1" customWidth="1"/>
    <col min="14596" max="14596" width="30.6640625" bestFit="1" customWidth="1"/>
    <col min="14597" max="14597" width="17.88671875" bestFit="1" customWidth="1"/>
    <col min="14598" max="14598" width="16.5546875" bestFit="1" customWidth="1"/>
    <col min="14599" max="14599" width="11" customWidth="1"/>
    <col min="14601" max="14601" width="2.109375" customWidth="1"/>
    <col min="14602" max="14602" width="12.88671875" customWidth="1"/>
    <col min="14603" max="14604" width="0" hidden="1" customWidth="1"/>
    <col min="14606" max="14606" width="20.44140625" bestFit="1" customWidth="1"/>
    <col min="14849" max="14849" width="3.109375" customWidth="1"/>
    <col min="14850" max="14850" width="37" bestFit="1" customWidth="1"/>
    <col min="14851" max="14851" width="20" bestFit="1" customWidth="1"/>
    <col min="14852" max="14852" width="30.6640625" bestFit="1" customWidth="1"/>
    <col min="14853" max="14853" width="17.88671875" bestFit="1" customWidth="1"/>
    <col min="14854" max="14854" width="16.5546875" bestFit="1" customWidth="1"/>
    <col min="14855" max="14855" width="11" customWidth="1"/>
    <col min="14857" max="14857" width="2.109375" customWidth="1"/>
    <col min="14858" max="14858" width="12.88671875" customWidth="1"/>
    <col min="14859" max="14860" width="0" hidden="1" customWidth="1"/>
    <col min="14862" max="14862" width="20.44140625" bestFit="1" customWidth="1"/>
    <col min="15105" max="15105" width="3.109375" customWidth="1"/>
    <col min="15106" max="15106" width="37" bestFit="1" customWidth="1"/>
    <col min="15107" max="15107" width="20" bestFit="1" customWidth="1"/>
    <col min="15108" max="15108" width="30.6640625" bestFit="1" customWidth="1"/>
    <col min="15109" max="15109" width="17.88671875" bestFit="1" customWidth="1"/>
    <col min="15110" max="15110" width="16.5546875" bestFit="1" customWidth="1"/>
    <col min="15111" max="15111" width="11" customWidth="1"/>
    <col min="15113" max="15113" width="2.109375" customWidth="1"/>
    <col min="15114" max="15114" width="12.88671875" customWidth="1"/>
    <col min="15115" max="15116" width="0" hidden="1" customWidth="1"/>
    <col min="15118" max="15118" width="20.44140625" bestFit="1" customWidth="1"/>
    <col min="15361" max="15361" width="3.109375" customWidth="1"/>
    <col min="15362" max="15362" width="37" bestFit="1" customWidth="1"/>
    <col min="15363" max="15363" width="20" bestFit="1" customWidth="1"/>
    <col min="15364" max="15364" width="30.6640625" bestFit="1" customWidth="1"/>
    <col min="15365" max="15365" width="17.88671875" bestFit="1" customWidth="1"/>
    <col min="15366" max="15366" width="16.5546875" bestFit="1" customWidth="1"/>
    <col min="15367" max="15367" width="11" customWidth="1"/>
    <col min="15369" max="15369" width="2.109375" customWidth="1"/>
    <col min="15370" max="15370" width="12.88671875" customWidth="1"/>
    <col min="15371" max="15372" width="0" hidden="1" customWidth="1"/>
    <col min="15374" max="15374" width="20.44140625" bestFit="1" customWidth="1"/>
    <col min="15617" max="15617" width="3.109375" customWidth="1"/>
    <col min="15618" max="15618" width="37" bestFit="1" customWidth="1"/>
    <col min="15619" max="15619" width="20" bestFit="1" customWidth="1"/>
    <col min="15620" max="15620" width="30.6640625" bestFit="1" customWidth="1"/>
    <col min="15621" max="15621" width="17.88671875" bestFit="1" customWidth="1"/>
    <col min="15622" max="15622" width="16.5546875" bestFit="1" customWidth="1"/>
    <col min="15623" max="15623" width="11" customWidth="1"/>
    <col min="15625" max="15625" width="2.109375" customWidth="1"/>
    <col min="15626" max="15626" width="12.88671875" customWidth="1"/>
    <col min="15627" max="15628" width="0" hidden="1" customWidth="1"/>
    <col min="15630" max="15630" width="20.44140625" bestFit="1" customWidth="1"/>
    <col min="15873" max="15873" width="3.109375" customWidth="1"/>
    <col min="15874" max="15874" width="37" bestFit="1" customWidth="1"/>
    <col min="15875" max="15875" width="20" bestFit="1" customWidth="1"/>
    <col min="15876" max="15876" width="30.6640625" bestFit="1" customWidth="1"/>
    <col min="15877" max="15877" width="17.88671875" bestFit="1" customWidth="1"/>
    <col min="15878" max="15878" width="16.5546875" bestFit="1" customWidth="1"/>
    <col min="15879" max="15879" width="11" customWidth="1"/>
    <col min="15881" max="15881" width="2.109375" customWidth="1"/>
    <col min="15882" max="15882" width="12.88671875" customWidth="1"/>
    <col min="15883" max="15884" width="0" hidden="1" customWidth="1"/>
    <col min="15886" max="15886" width="20.44140625" bestFit="1" customWidth="1"/>
    <col min="16129" max="16129" width="3.109375" customWidth="1"/>
    <col min="16130" max="16130" width="37" bestFit="1" customWidth="1"/>
    <col min="16131" max="16131" width="20" bestFit="1" customWidth="1"/>
    <col min="16132" max="16132" width="30.6640625" bestFit="1" customWidth="1"/>
    <col min="16133" max="16133" width="17.88671875" bestFit="1" customWidth="1"/>
    <col min="16134" max="16134" width="16.5546875" bestFit="1" customWidth="1"/>
    <col min="16135" max="16135" width="11" customWidth="1"/>
    <col min="16137" max="16137" width="2.109375" customWidth="1"/>
    <col min="16138" max="16138" width="12.88671875" customWidth="1"/>
    <col min="16139" max="16140" width="0" hidden="1" customWidth="1"/>
    <col min="16142" max="16142" width="20.44140625" bestFit="1" customWidth="1"/>
  </cols>
  <sheetData>
    <row r="1" spans="1:14" hidden="1" x14ac:dyDescent="0.3"/>
    <row r="2" spans="1:14" hidden="1" x14ac:dyDescent="0.3">
      <c r="A2" s="6"/>
      <c r="B2" s="6"/>
      <c r="C2" s="36" t="s">
        <v>147</v>
      </c>
      <c r="D2" s="36" t="s">
        <v>66</v>
      </c>
      <c r="E2" s="36" t="s">
        <v>68</v>
      </c>
      <c r="F2" s="36" t="s">
        <v>54</v>
      </c>
      <c r="G2" s="36" t="s">
        <v>148</v>
      </c>
      <c r="H2" s="36"/>
      <c r="I2" s="6"/>
      <c r="J2" s="7"/>
      <c r="K2" s="6"/>
      <c r="L2" s="6"/>
      <c r="M2" s="6"/>
      <c r="N2" s="6"/>
    </row>
    <row r="3" spans="1:14" ht="27" x14ac:dyDescent="0.3">
      <c r="A3" s="46"/>
      <c r="B3" s="46" t="s">
        <v>41</v>
      </c>
      <c r="C3" s="46"/>
      <c r="D3" s="46"/>
      <c r="E3" s="46"/>
      <c r="F3" s="46"/>
      <c r="G3" s="46"/>
      <c r="H3" s="46"/>
      <c r="I3" s="46"/>
      <c r="J3" s="47" t="s">
        <v>42</v>
      </c>
      <c r="K3" s="46"/>
      <c r="L3" s="46"/>
      <c r="M3" s="46"/>
      <c r="N3" s="46"/>
    </row>
    <row r="4" spans="1:14" ht="15" thickBot="1" x14ac:dyDescent="0.35">
      <c r="A4" s="48"/>
      <c r="B4" s="49"/>
      <c r="C4" s="49"/>
      <c r="D4" s="49"/>
      <c r="E4" s="49"/>
      <c r="F4" s="49"/>
      <c r="G4" s="49"/>
      <c r="H4" s="50"/>
      <c r="I4" s="48"/>
      <c r="J4" s="51"/>
      <c r="K4" s="46"/>
      <c r="L4" s="46"/>
      <c r="M4" s="46"/>
      <c r="N4" s="46"/>
    </row>
    <row r="5" spans="1:14" ht="15" thickBot="1" x14ac:dyDescent="0.35">
      <c r="A5" s="48"/>
      <c r="B5" s="52" t="s">
        <v>43</v>
      </c>
      <c r="C5" s="53">
        <f>D54</f>
        <v>1.015228426395939</v>
      </c>
      <c r="D5" s="53"/>
      <c r="E5" s="54"/>
      <c r="F5" s="54"/>
      <c r="G5" s="54"/>
      <c r="H5" s="54"/>
      <c r="I5" s="48"/>
      <c r="J5" s="38">
        <v>40</v>
      </c>
      <c r="K5" s="46" t="s">
        <v>149</v>
      </c>
      <c r="L5" s="55">
        <f>IF(C5&gt;500,0,1)</f>
        <v>1</v>
      </c>
      <c r="M5" s="56" t="s">
        <v>150</v>
      </c>
      <c r="N5" s="46"/>
    </row>
    <row r="6" spans="1:14" x14ac:dyDescent="0.3">
      <c r="A6" s="48"/>
      <c r="B6" s="57"/>
      <c r="C6" s="57" t="s">
        <v>46</v>
      </c>
      <c r="D6" s="57"/>
      <c r="E6" s="57"/>
      <c r="F6" s="57"/>
      <c r="G6" s="57"/>
      <c r="H6" s="50"/>
      <c r="I6" s="48"/>
      <c r="J6" s="39"/>
      <c r="K6" s="46"/>
      <c r="L6" s="46"/>
      <c r="M6" s="46"/>
      <c r="N6" s="46"/>
    </row>
    <row r="7" spans="1:14" ht="15" thickBot="1" x14ac:dyDescent="0.35">
      <c r="A7" s="48"/>
      <c r="B7" s="59" t="s">
        <v>47</v>
      </c>
      <c r="C7" s="59" t="s">
        <v>48</v>
      </c>
      <c r="D7" s="59" t="s">
        <v>49</v>
      </c>
      <c r="E7" s="59" t="s">
        <v>50</v>
      </c>
      <c r="F7" s="59" t="s">
        <v>51</v>
      </c>
      <c r="G7" s="59" t="s">
        <v>52</v>
      </c>
      <c r="H7" s="60"/>
      <c r="I7" s="48"/>
      <c r="J7" s="40"/>
      <c r="K7" s="46"/>
      <c r="L7" s="46"/>
      <c r="M7" s="46"/>
      <c r="N7" s="46"/>
    </row>
    <row r="8" spans="1:14" ht="15" thickBot="1" x14ac:dyDescent="0.35">
      <c r="A8" s="48"/>
      <c r="B8" s="46" t="s">
        <v>53</v>
      </c>
      <c r="C8" s="59">
        <v>1</v>
      </c>
      <c r="D8" s="59">
        <v>0.2</v>
      </c>
      <c r="E8" s="59">
        <v>0.1</v>
      </c>
      <c r="F8" s="59" t="s">
        <v>54</v>
      </c>
      <c r="G8" s="59" t="s">
        <v>55</v>
      </c>
      <c r="H8" s="60"/>
      <c r="I8" s="48"/>
      <c r="J8" s="38">
        <v>1</v>
      </c>
      <c r="K8" s="61"/>
      <c r="L8" s="61"/>
      <c r="M8" s="62"/>
      <c r="N8" s="61"/>
    </row>
    <row r="9" spans="1:14" x14ac:dyDescent="0.3">
      <c r="A9" s="48"/>
      <c r="B9" s="57"/>
      <c r="C9" s="57"/>
      <c r="D9" s="57"/>
      <c r="E9" s="57"/>
      <c r="F9" s="57"/>
      <c r="G9" s="57"/>
      <c r="H9" s="50"/>
      <c r="I9" s="48"/>
      <c r="J9" s="40"/>
      <c r="K9" s="63" t="s">
        <v>56</v>
      </c>
      <c r="L9" s="63" t="s">
        <v>57</v>
      </c>
      <c r="M9" s="62" t="s">
        <v>58</v>
      </c>
      <c r="N9" s="61">
        <f>(SUM(N11:N14))*L17</f>
        <v>0.27</v>
      </c>
    </row>
    <row r="10" spans="1:14" ht="15" thickBot="1" x14ac:dyDescent="0.35">
      <c r="A10" s="48"/>
      <c r="B10" s="59" t="s">
        <v>59</v>
      </c>
      <c r="C10" s="64" t="s">
        <v>60</v>
      </c>
      <c r="D10" s="59"/>
      <c r="E10" s="59" t="s">
        <v>61</v>
      </c>
      <c r="F10" s="46"/>
      <c r="G10" s="59" t="s">
        <v>62</v>
      </c>
      <c r="H10" s="60"/>
      <c r="I10" s="48"/>
      <c r="J10" s="40"/>
      <c r="K10" s="63" t="s">
        <v>63</v>
      </c>
      <c r="L10" s="65">
        <f>E47</f>
        <v>0.24255625</v>
      </c>
      <c r="M10" s="62" t="s">
        <v>64</v>
      </c>
      <c r="N10" s="61">
        <f>L12*L14*L16</f>
        <v>0.7</v>
      </c>
    </row>
    <row r="11" spans="1:14" ht="15" thickBot="1" x14ac:dyDescent="0.35">
      <c r="A11" s="48"/>
      <c r="B11" s="46" t="s">
        <v>65</v>
      </c>
      <c r="C11" s="59" t="s">
        <v>66</v>
      </c>
      <c r="D11" s="59"/>
      <c r="E11" s="59" t="s">
        <v>67</v>
      </c>
      <c r="F11" s="46"/>
      <c r="G11" s="59" t="s">
        <v>68</v>
      </c>
      <c r="H11" s="60"/>
      <c r="I11" s="48"/>
      <c r="J11" s="45">
        <v>1</v>
      </c>
      <c r="K11" s="66" t="s">
        <v>53</v>
      </c>
      <c r="L11" s="65">
        <f>J8</f>
        <v>1</v>
      </c>
      <c r="M11" s="62" t="s">
        <v>69</v>
      </c>
      <c r="N11" s="61">
        <f>L11*L12*L13*L14*L16</f>
        <v>0.7</v>
      </c>
    </row>
    <row r="12" spans="1:14" x14ac:dyDescent="0.3">
      <c r="A12" s="48"/>
      <c r="B12" s="57"/>
      <c r="C12" s="57"/>
      <c r="D12" s="57"/>
      <c r="E12" s="57"/>
      <c r="F12" s="57"/>
      <c r="G12" s="57"/>
      <c r="H12" s="50"/>
      <c r="I12" s="48"/>
      <c r="J12" s="40"/>
      <c r="K12" s="63" t="s">
        <v>65</v>
      </c>
      <c r="L12" s="65">
        <f>J11</f>
        <v>1</v>
      </c>
      <c r="M12" s="62" t="s">
        <v>70</v>
      </c>
      <c r="N12" s="61">
        <f>L11*L14*L16</f>
        <v>0.7</v>
      </c>
    </row>
    <row r="13" spans="1:14" ht="15" thickBot="1" x14ac:dyDescent="0.35">
      <c r="A13" s="48"/>
      <c r="B13" s="59" t="s">
        <v>151</v>
      </c>
      <c r="C13" s="59" t="s">
        <v>152</v>
      </c>
      <c r="D13" s="59" t="s">
        <v>153</v>
      </c>
      <c r="E13" s="59" t="s">
        <v>154</v>
      </c>
      <c r="F13" s="59" t="s">
        <v>155</v>
      </c>
      <c r="G13" s="59" t="s">
        <v>156</v>
      </c>
      <c r="H13" s="60"/>
      <c r="I13" s="48"/>
      <c r="J13" s="40"/>
      <c r="K13" s="63" t="s">
        <v>77</v>
      </c>
      <c r="L13" s="65">
        <f>J14</f>
        <v>1</v>
      </c>
      <c r="M13" s="62" t="s">
        <v>78</v>
      </c>
      <c r="N13" s="61">
        <f>L11*L15</f>
        <v>0.3</v>
      </c>
    </row>
    <row r="14" spans="1:14" ht="15" thickBot="1" x14ac:dyDescent="0.35">
      <c r="A14" s="48"/>
      <c r="B14" s="46" t="s">
        <v>77</v>
      </c>
      <c r="C14" s="67">
        <v>0.7</v>
      </c>
      <c r="D14" s="67">
        <v>1</v>
      </c>
      <c r="E14" s="67">
        <v>0.7</v>
      </c>
      <c r="F14" s="67">
        <v>0.3</v>
      </c>
      <c r="G14" s="67">
        <v>0.1</v>
      </c>
      <c r="H14" s="68"/>
      <c r="I14" s="48"/>
      <c r="J14" s="45">
        <v>1</v>
      </c>
      <c r="K14" s="66" t="s">
        <v>79</v>
      </c>
      <c r="L14" s="65">
        <f>J17</f>
        <v>0.7</v>
      </c>
      <c r="M14" s="62" t="s">
        <v>80</v>
      </c>
      <c r="N14" s="61">
        <f>L11*L19</f>
        <v>0.1</v>
      </c>
    </row>
    <row r="15" spans="1:14" x14ac:dyDescent="0.3">
      <c r="A15" s="48"/>
      <c r="B15" s="57"/>
      <c r="C15" s="57"/>
      <c r="D15" s="57"/>
      <c r="E15" s="57"/>
      <c r="F15" s="57"/>
      <c r="G15" s="57"/>
      <c r="H15" s="50"/>
      <c r="I15" s="48"/>
      <c r="J15" s="40"/>
      <c r="K15" s="63" t="s">
        <v>81</v>
      </c>
      <c r="L15" s="65">
        <f>J20</f>
        <v>0.3</v>
      </c>
      <c r="M15" s="62"/>
      <c r="N15" s="61"/>
    </row>
    <row r="16" spans="1:14" ht="15" thickBot="1" x14ac:dyDescent="0.35">
      <c r="A16" s="48"/>
      <c r="B16" s="59" t="s">
        <v>82</v>
      </c>
      <c r="C16" s="59" t="s">
        <v>83</v>
      </c>
      <c r="D16" s="59" t="s">
        <v>84</v>
      </c>
      <c r="E16" s="59" t="s">
        <v>85</v>
      </c>
      <c r="F16" s="59" t="s">
        <v>86</v>
      </c>
      <c r="G16" s="46"/>
      <c r="H16" s="59" t="s">
        <v>87</v>
      </c>
      <c r="I16" s="48"/>
      <c r="J16" s="40"/>
      <c r="K16" s="63" t="s">
        <v>88</v>
      </c>
      <c r="L16" s="65">
        <f>J23</f>
        <v>1</v>
      </c>
      <c r="M16" s="62"/>
      <c r="N16" s="61"/>
    </row>
    <row r="17" spans="1:14" ht="15" thickBot="1" x14ac:dyDescent="0.35">
      <c r="A17" s="48"/>
      <c r="B17" s="46" t="s">
        <v>79</v>
      </c>
      <c r="C17" s="67">
        <v>1</v>
      </c>
      <c r="D17" s="67">
        <v>0.7</v>
      </c>
      <c r="E17" s="67">
        <v>0.5</v>
      </c>
      <c r="F17" s="59">
        <v>0.2</v>
      </c>
      <c r="G17" s="46"/>
      <c r="H17" s="67">
        <v>0.5</v>
      </c>
      <c r="I17" s="48"/>
      <c r="J17" s="45">
        <v>0.7</v>
      </c>
      <c r="K17" s="66" t="s">
        <v>89</v>
      </c>
      <c r="L17" s="65">
        <f>J26</f>
        <v>0.15</v>
      </c>
      <c r="M17" s="62" t="s">
        <v>90</v>
      </c>
      <c r="N17" s="61">
        <f>(N10*N9)*((L10*L18)+(N10*L20*L21*L22*L23))</f>
        <v>2.6229065625000001E-3</v>
      </c>
    </row>
    <row r="18" spans="1:14" x14ac:dyDescent="0.3">
      <c r="A18" s="48"/>
      <c r="B18" s="57"/>
      <c r="C18" s="57"/>
      <c r="D18" s="57"/>
      <c r="E18" s="57"/>
      <c r="F18" s="57"/>
      <c r="G18" s="57"/>
      <c r="H18" s="50"/>
      <c r="I18" s="48"/>
      <c r="J18" s="40"/>
      <c r="K18" s="63" t="s">
        <v>91</v>
      </c>
      <c r="L18" s="65">
        <f>J27</f>
        <v>0.05</v>
      </c>
      <c r="M18" s="62"/>
      <c r="N18" s="61"/>
    </row>
    <row r="19" spans="1:14" ht="15" thickBot="1" x14ac:dyDescent="0.35">
      <c r="A19" s="48"/>
      <c r="B19" s="59" t="s">
        <v>92</v>
      </c>
      <c r="C19" s="59" t="s">
        <v>93</v>
      </c>
      <c r="D19" s="59" t="s">
        <v>94</v>
      </c>
      <c r="E19" s="59" t="s">
        <v>95</v>
      </c>
      <c r="F19" s="59" t="s">
        <v>85</v>
      </c>
      <c r="G19" s="59" t="s">
        <v>87</v>
      </c>
      <c r="H19" s="60"/>
      <c r="I19" s="48"/>
      <c r="J19" s="40"/>
      <c r="K19" s="63" t="s">
        <v>96</v>
      </c>
      <c r="L19" s="65">
        <f>J30</f>
        <v>0.1</v>
      </c>
      <c r="M19" s="62"/>
      <c r="N19" s="61">
        <f>LOG(N17)</f>
        <v>-2.5812171802878154</v>
      </c>
    </row>
    <row r="20" spans="1:14" ht="15" thickBot="1" x14ac:dyDescent="0.35">
      <c r="A20" s="48"/>
      <c r="B20" s="46" t="s">
        <v>81</v>
      </c>
      <c r="C20" s="67">
        <v>1</v>
      </c>
      <c r="D20" s="59">
        <v>2.5</v>
      </c>
      <c r="E20" s="67">
        <v>0.2</v>
      </c>
      <c r="F20" s="67">
        <v>0.3</v>
      </c>
      <c r="G20" s="67">
        <v>0.5</v>
      </c>
      <c r="H20" s="68"/>
      <c r="I20" s="48"/>
      <c r="J20" s="45">
        <v>0.3</v>
      </c>
      <c r="K20" s="66" t="s">
        <v>97</v>
      </c>
      <c r="L20" s="65">
        <f>J33</f>
        <v>0.2</v>
      </c>
      <c r="M20" s="62" t="s">
        <v>98</v>
      </c>
      <c r="N20" s="69">
        <f>L24+LOG((N17),10)</f>
        <v>6.3187828197121849</v>
      </c>
    </row>
    <row r="21" spans="1:14" x14ac:dyDescent="0.3">
      <c r="A21" s="48"/>
      <c r="B21" s="57"/>
      <c r="C21" s="57"/>
      <c r="D21" s="57"/>
      <c r="E21" s="57"/>
      <c r="F21" s="57"/>
      <c r="G21" s="57"/>
      <c r="H21" s="50"/>
      <c r="I21" s="48"/>
      <c r="J21" s="40"/>
      <c r="K21" s="63" t="s">
        <v>99</v>
      </c>
      <c r="L21" s="65">
        <f>J36</f>
        <v>0.1</v>
      </c>
      <c r="M21" s="62"/>
      <c r="N21" s="70"/>
    </row>
    <row r="22" spans="1:14" ht="15" thickBot="1" x14ac:dyDescent="0.35">
      <c r="A22" s="48"/>
      <c r="B22" s="59" t="s">
        <v>100</v>
      </c>
      <c r="C22" s="59" t="s">
        <v>101</v>
      </c>
      <c r="D22" s="59"/>
      <c r="E22" s="59" t="s">
        <v>102</v>
      </c>
      <c r="F22" s="59"/>
      <c r="G22" s="59" t="s">
        <v>103</v>
      </c>
      <c r="H22" s="60"/>
      <c r="I22" s="48"/>
      <c r="J22" s="40"/>
      <c r="K22" s="63" t="s">
        <v>104</v>
      </c>
      <c r="L22" s="65">
        <f>J39</f>
        <v>0.5</v>
      </c>
      <c r="M22" s="62"/>
      <c r="N22" s="61"/>
    </row>
    <row r="23" spans="1:14" ht="15" thickBot="1" x14ac:dyDescent="0.35">
      <c r="A23" s="48"/>
      <c r="B23" s="46" t="s">
        <v>88</v>
      </c>
      <c r="C23" s="67">
        <v>1</v>
      </c>
      <c r="D23" s="59"/>
      <c r="E23" s="67">
        <v>0.5</v>
      </c>
      <c r="F23" s="59"/>
      <c r="G23" s="67">
        <v>0.2</v>
      </c>
      <c r="H23" s="68"/>
      <c r="I23" s="48"/>
      <c r="J23" s="38">
        <v>1</v>
      </c>
      <c r="K23" s="66" t="s">
        <v>105</v>
      </c>
      <c r="L23" s="71">
        <f>J42</f>
        <v>0.25</v>
      </c>
      <c r="M23" s="62"/>
      <c r="N23" s="61"/>
    </row>
    <row r="24" spans="1:14" x14ac:dyDescent="0.3">
      <c r="A24" s="48"/>
      <c r="B24" s="57"/>
      <c r="C24" s="57"/>
      <c r="D24" s="57"/>
      <c r="E24" s="57"/>
      <c r="F24" s="49"/>
      <c r="G24" s="49"/>
      <c r="H24" s="50"/>
      <c r="I24" s="48"/>
      <c r="J24" s="40"/>
      <c r="K24" s="61" t="s">
        <v>106</v>
      </c>
      <c r="L24" s="61">
        <v>8.9</v>
      </c>
      <c r="M24" s="61"/>
      <c r="N24" s="46"/>
    </row>
    <row r="25" spans="1:14" ht="15" thickBot="1" x14ac:dyDescent="0.35">
      <c r="A25" s="48"/>
      <c r="B25" s="59" t="s">
        <v>107</v>
      </c>
      <c r="C25" s="59" t="s">
        <v>108</v>
      </c>
      <c r="D25" s="59" t="s">
        <v>109</v>
      </c>
      <c r="E25" s="59" t="s">
        <v>110</v>
      </c>
      <c r="F25" s="59" t="s">
        <v>111</v>
      </c>
      <c r="G25" s="64" t="s">
        <v>112</v>
      </c>
      <c r="H25" s="64" t="s">
        <v>113</v>
      </c>
      <c r="I25" s="48"/>
      <c r="J25" s="40"/>
      <c r="K25" s="46"/>
      <c r="L25" s="46"/>
      <c r="M25" s="46"/>
      <c r="N25" s="46"/>
    </row>
    <row r="26" spans="1:14" ht="15" thickBot="1" x14ac:dyDescent="0.35">
      <c r="A26" s="48"/>
      <c r="B26" s="64" t="s">
        <v>114</v>
      </c>
      <c r="C26" s="64" t="s">
        <v>66</v>
      </c>
      <c r="D26" s="64" t="s">
        <v>115</v>
      </c>
      <c r="E26" s="72" t="s">
        <v>116</v>
      </c>
      <c r="F26" s="64" t="s">
        <v>117</v>
      </c>
      <c r="G26" s="64" t="s">
        <v>118</v>
      </c>
      <c r="H26" s="64" t="s">
        <v>119</v>
      </c>
      <c r="I26" s="48"/>
      <c r="J26" s="45">
        <v>0.15</v>
      </c>
      <c r="K26" s="46"/>
      <c r="L26" s="46"/>
      <c r="M26" s="46"/>
      <c r="N26" s="46"/>
    </row>
    <row r="27" spans="1:14" ht="15" thickBot="1" x14ac:dyDescent="0.35">
      <c r="A27" s="48"/>
      <c r="B27" s="64" t="s">
        <v>120</v>
      </c>
      <c r="C27" s="67">
        <v>1</v>
      </c>
      <c r="D27" s="73">
        <v>0.05</v>
      </c>
      <c r="E27" s="73">
        <v>0.05</v>
      </c>
      <c r="F27" s="59">
        <v>0.01</v>
      </c>
      <c r="G27" s="73">
        <v>0.05</v>
      </c>
      <c r="H27" s="73">
        <v>0.5</v>
      </c>
      <c r="I27" s="48"/>
      <c r="J27" s="45">
        <v>0.05</v>
      </c>
      <c r="K27" s="46" t="s">
        <v>121</v>
      </c>
      <c r="L27" s="46"/>
      <c r="M27" s="46"/>
      <c r="N27" s="46"/>
    </row>
    <row r="28" spans="1:14" x14ac:dyDescent="0.3">
      <c r="A28" s="48"/>
      <c r="B28" s="48"/>
      <c r="C28" s="48"/>
      <c r="D28" s="48"/>
      <c r="E28" s="48"/>
      <c r="F28" s="48"/>
      <c r="G28" s="48"/>
      <c r="H28" s="48"/>
      <c r="I28" s="48"/>
      <c r="J28" s="40"/>
      <c r="K28" s="46"/>
      <c r="L28" s="46"/>
      <c r="M28" s="46"/>
      <c r="N28" s="46"/>
    </row>
    <row r="29" spans="1:14" ht="15" thickBot="1" x14ac:dyDescent="0.35">
      <c r="A29" s="48"/>
      <c r="B29" s="59" t="s">
        <v>122</v>
      </c>
      <c r="C29" s="59"/>
      <c r="D29" s="59" t="s">
        <v>123</v>
      </c>
      <c r="E29" s="59"/>
      <c r="F29" s="59" t="s">
        <v>108</v>
      </c>
      <c r="G29" s="59"/>
      <c r="H29" s="60"/>
      <c r="I29" s="48"/>
      <c r="J29" s="40"/>
      <c r="K29" s="46"/>
      <c r="L29" s="46" t="s">
        <v>121</v>
      </c>
      <c r="M29" s="46"/>
      <c r="N29" s="46"/>
    </row>
    <row r="30" spans="1:14" ht="15" thickBot="1" x14ac:dyDescent="0.35">
      <c r="A30" s="48"/>
      <c r="B30" s="46" t="s">
        <v>96</v>
      </c>
      <c r="C30" s="59"/>
      <c r="D30" s="67">
        <v>1</v>
      </c>
      <c r="E30" s="59"/>
      <c r="F30" s="67">
        <v>0.1</v>
      </c>
      <c r="G30" s="59"/>
      <c r="H30" s="60"/>
      <c r="I30" s="48"/>
      <c r="J30" s="45">
        <v>0.1</v>
      </c>
      <c r="K30" s="46"/>
      <c r="L30" s="46"/>
      <c r="M30" s="46"/>
      <c r="N30" s="46"/>
    </row>
    <row r="31" spans="1:14" x14ac:dyDescent="0.3">
      <c r="A31" s="48"/>
      <c r="B31" s="48"/>
      <c r="C31" s="48"/>
      <c r="D31" s="48"/>
      <c r="E31" s="48"/>
      <c r="F31" s="48"/>
      <c r="G31" s="48"/>
      <c r="H31" s="48"/>
      <c r="I31" s="48"/>
      <c r="J31" s="40"/>
      <c r="K31" s="46"/>
      <c r="L31" s="46"/>
      <c r="M31" s="46"/>
      <c r="N31" s="46"/>
    </row>
    <row r="32" spans="1:14" ht="15" thickBot="1" x14ac:dyDescent="0.35">
      <c r="A32" s="48"/>
      <c r="B32" s="59" t="s">
        <v>124</v>
      </c>
      <c r="C32" s="59" t="s">
        <v>125</v>
      </c>
      <c r="D32" s="59" t="s">
        <v>126</v>
      </c>
      <c r="E32" s="59" t="s">
        <v>127</v>
      </c>
      <c r="F32" s="59" t="s">
        <v>128</v>
      </c>
      <c r="G32" s="59"/>
      <c r="H32" s="60"/>
      <c r="I32" s="48"/>
      <c r="J32" s="40"/>
      <c r="K32" s="46"/>
      <c r="L32" s="46"/>
      <c r="M32" s="46"/>
      <c r="N32" s="46"/>
    </row>
    <row r="33" spans="1:14" ht="15" thickBot="1" x14ac:dyDescent="0.35">
      <c r="A33" s="48"/>
      <c r="B33" s="46" t="s">
        <v>97</v>
      </c>
      <c r="C33" s="67">
        <v>1</v>
      </c>
      <c r="D33" s="67">
        <v>0.5</v>
      </c>
      <c r="E33" s="67">
        <v>0.2</v>
      </c>
      <c r="F33" s="67">
        <v>0.1</v>
      </c>
      <c r="G33" s="59"/>
      <c r="H33" s="60"/>
      <c r="I33" s="48"/>
      <c r="J33" s="45">
        <v>0.2</v>
      </c>
      <c r="K33" s="46"/>
      <c r="L33" s="46"/>
      <c r="M33" s="74"/>
      <c r="N33" s="74"/>
    </row>
    <row r="34" spans="1:14" x14ac:dyDescent="0.3">
      <c r="A34" s="48"/>
      <c r="B34" s="57"/>
      <c r="C34" s="57"/>
      <c r="D34" s="57"/>
      <c r="E34" s="57"/>
      <c r="F34" s="57"/>
      <c r="G34" s="57"/>
      <c r="H34" s="50"/>
      <c r="I34" s="48"/>
      <c r="J34" s="40"/>
      <c r="K34" s="46"/>
      <c r="L34" s="46"/>
      <c r="M34" s="74"/>
      <c r="N34" s="74"/>
    </row>
    <row r="35" spans="1:14" ht="15" thickBot="1" x14ac:dyDescent="0.35">
      <c r="A35" s="48"/>
      <c r="B35" s="64" t="s">
        <v>129</v>
      </c>
      <c r="C35" s="64" t="s">
        <v>130</v>
      </c>
      <c r="D35" s="59" t="s">
        <v>131</v>
      </c>
      <c r="E35" s="64" t="s">
        <v>132</v>
      </c>
      <c r="F35" s="64" t="s">
        <v>133</v>
      </c>
      <c r="G35" s="64" t="s">
        <v>108</v>
      </c>
      <c r="H35" s="60"/>
      <c r="I35" s="48"/>
      <c r="J35" s="40"/>
      <c r="K35" s="46"/>
      <c r="L35" s="46"/>
      <c r="M35" s="74"/>
      <c r="N35" s="74"/>
    </row>
    <row r="36" spans="1:14" ht="15" thickBot="1" x14ac:dyDescent="0.35">
      <c r="A36" s="48"/>
      <c r="B36" s="46" t="s">
        <v>99</v>
      </c>
      <c r="C36" s="67">
        <v>1</v>
      </c>
      <c r="D36" s="67">
        <v>0.7</v>
      </c>
      <c r="E36" s="67">
        <v>0.4</v>
      </c>
      <c r="F36" s="67">
        <v>0.1</v>
      </c>
      <c r="G36" s="67">
        <v>0.01</v>
      </c>
      <c r="H36" s="68"/>
      <c r="I36" s="48"/>
      <c r="J36" s="45">
        <v>0.1</v>
      </c>
      <c r="K36" s="46"/>
      <c r="L36" s="46"/>
      <c r="M36" s="74"/>
      <c r="N36" s="74"/>
    </row>
    <row r="37" spans="1:14" x14ac:dyDescent="0.3">
      <c r="A37" s="48"/>
      <c r="B37" s="48"/>
      <c r="C37" s="48"/>
      <c r="D37" s="48"/>
      <c r="E37" s="48"/>
      <c r="F37" s="48"/>
      <c r="G37" s="48"/>
      <c r="H37" s="48"/>
      <c r="I37" s="48"/>
      <c r="J37" s="40"/>
      <c r="K37" s="46"/>
      <c r="L37" s="46"/>
      <c r="M37" s="74"/>
      <c r="N37" s="74"/>
    </row>
    <row r="38" spans="1:14" ht="15" thickBot="1" x14ac:dyDescent="0.35">
      <c r="A38" s="48"/>
      <c r="B38" s="59" t="s">
        <v>134</v>
      </c>
      <c r="C38" s="59" t="s">
        <v>135</v>
      </c>
      <c r="D38" s="59"/>
      <c r="E38" s="59" t="s">
        <v>136</v>
      </c>
      <c r="F38" s="59"/>
      <c r="G38" s="59" t="s">
        <v>108</v>
      </c>
      <c r="H38" s="60"/>
      <c r="I38" s="48"/>
      <c r="J38" s="40"/>
      <c r="K38" s="46"/>
      <c r="L38" s="46"/>
      <c r="M38" s="74"/>
      <c r="N38" s="74"/>
    </row>
    <row r="39" spans="1:14" ht="15" thickBot="1" x14ac:dyDescent="0.35">
      <c r="A39" s="48"/>
      <c r="B39" s="59" t="s">
        <v>104</v>
      </c>
      <c r="C39" s="67">
        <v>1</v>
      </c>
      <c r="D39" s="59"/>
      <c r="E39" s="67">
        <v>0.5</v>
      </c>
      <c r="F39" s="59"/>
      <c r="G39" s="67">
        <v>0.1</v>
      </c>
      <c r="H39" s="68"/>
      <c r="I39" s="48"/>
      <c r="J39" s="45">
        <v>0.5</v>
      </c>
      <c r="K39" s="46"/>
      <c r="L39" s="46"/>
      <c r="M39" s="74"/>
      <c r="N39" s="74"/>
    </row>
    <row r="40" spans="1:14" x14ac:dyDescent="0.3">
      <c r="A40" s="48"/>
      <c r="B40" s="57"/>
      <c r="C40" s="57"/>
      <c r="D40" s="57"/>
      <c r="E40" s="57"/>
      <c r="F40" s="57"/>
      <c r="G40" s="57"/>
      <c r="H40" s="50"/>
      <c r="I40" s="48"/>
      <c r="J40" s="40"/>
      <c r="K40" s="46"/>
      <c r="L40" s="46"/>
      <c r="M40" s="74"/>
      <c r="N40" s="74"/>
    </row>
    <row r="41" spans="1:14" ht="15" thickBot="1" x14ac:dyDescent="0.35">
      <c r="A41" s="48"/>
      <c r="B41" s="59" t="s">
        <v>137</v>
      </c>
      <c r="C41" s="59" t="s">
        <v>138</v>
      </c>
      <c r="D41" s="59" t="s">
        <v>139</v>
      </c>
      <c r="E41" s="59" t="s">
        <v>140</v>
      </c>
      <c r="F41" s="59" t="s">
        <v>141</v>
      </c>
      <c r="G41" s="59" t="s">
        <v>142</v>
      </c>
      <c r="H41" s="46"/>
      <c r="I41" s="48"/>
      <c r="J41" s="41"/>
      <c r="K41" s="46"/>
      <c r="L41" s="46"/>
      <c r="M41" s="74"/>
      <c r="N41" s="74"/>
    </row>
    <row r="42" spans="1:14" ht="15" thickBot="1" x14ac:dyDescent="0.35">
      <c r="A42" s="48"/>
      <c r="B42" s="59" t="s">
        <v>105</v>
      </c>
      <c r="C42" s="59" t="s">
        <v>143</v>
      </c>
      <c r="D42" s="59" t="s">
        <v>157</v>
      </c>
      <c r="E42" s="59" t="s">
        <v>68</v>
      </c>
      <c r="F42" s="59" t="s">
        <v>158</v>
      </c>
      <c r="G42" s="59" t="s">
        <v>159</v>
      </c>
      <c r="H42" s="46"/>
      <c r="I42" s="48"/>
      <c r="J42" s="38">
        <v>0.25</v>
      </c>
      <c r="K42" s="46"/>
      <c r="L42" s="46"/>
      <c r="M42" s="74"/>
      <c r="N42" s="74"/>
    </row>
    <row r="43" spans="1:14" x14ac:dyDescent="0.3">
      <c r="A43" s="48"/>
      <c r="B43" s="48"/>
      <c r="C43" s="48"/>
      <c r="D43" s="48"/>
      <c r="E43" s="48"/>
      <c r="F43" s="48"/>
      <c r="G43" s="48"/>
      <c r="H43" s="48"/>
      <c r="I43" s="48"/>
      <c r="J43" s="41"/>
      <c r="K43" s="46"/>
      <c r="L43" s="46"/>
      <c r="M43" s="74"/>
      <c r="N43" s="74"/>
    </row>
    <row r="44" spans="1:14" x14ac:dyDescent="0.3">
      <c r="A44" s="74"/>
      <c r="B44" s="74"/>
      <c r="C44" s="74"/>
      <c r="D44" s="74"/>
      <c r="E44" s="74"/>
      <c r="F44" s="74"/>
      <c r="G44" s="74"/>
      <c r="H44" s="74"/>
      <c r="I44" s="74"/>
      <c r="J44" s="74"/>
      <c r="K44" s="74"/>
      <c r="L44" s="74"/>
      <c r="M44" s="74"/>
      <c r="N44" s="74"/>
    </row>
    <row r="45" spans="1:14" x14ac:dyDescent="0.3">
      <c r="A45" s="74"/>
      <c r="B45" s="74"/>
      <c r="C45" s="74"/>
      <c r="D45" s="74"/>
      <c r="E45" s="74"/>
      <c r="F45" s="74"/>
      <c r="G45" s="74"/>
      <c r="H45" s="74"/>
      <c r="I45" s="74"/>
      <c r="J45" s="74"/>
      <c r="K45" s="74"/>
      <c r="L45" s="74"/>
      <c r="M45" s="74"/>
      <c r="N45" s="74"/>
    </row>
    <row r="46" spans="1:14" hidden="1" x14ac:dyDescent="0.3">
      <c r="A46" s="46"/>
      <c r="B46" s="46"/>
      <c r="C46" s="76" t="s">
        <v>145</v>
      </c>
      <c r="D46" s="76">
        <v>-2</v>
      </c>
      <c r="E46" s="46"/>
      <c r="F46" s="46"/>
      <c r="G46" s="46"/>
      <c r="H46" s="46"/>
      <c r="I46" s="46"/>
      <c r="J46" s="58"/>
      <c r="K46" s="46"/>
      <c r="L46" s="46"/>
      <c r="M46" s="74"/>
      <c r="N46" s="74"/>
    </row>
    <row r="47" spans="1:14" hidden="1" x14ac:dyDescent="0.3">
      <c r="A47" s="46"/>
      <c r="B47" s="46"/>
      <c r="C47" s="76" t="s">
        <v>146</v>
      </c>
      <c r="D47" s="76">
        <v>0.25</v>
      </c>
      <c r="E47" s="77">
        <f>D47*(D54^D46)</f>
        <v>0.24255625</v>
      </c>
      <c r="F47" s="46"/>
      <c r="G47" s="46"/>
      <c r="H47" s="46"/>
      <c r="I47" s="46"/>
      <c r="J47" s="58"/>
      <c r="K47" s="46"/>
      <c r="L47" s="46"/>
      <c r="M47" s="74"/>
      <c r="N47" s="74"/>
    </row>
    <row r="48" spans="1:14" hidden="1" x14ac:dyDescent="0.3">
      <c r="A48" s="46"/>
      <c r="B48" s="46"/>
      <c r="C48" s="46"/>
      <c r="D48" s="46"/>
      <c r="E48" s="46"/>
      <c r="F48" s="46"/>
      <c r="G48" s="46"/>
      <c r="H48" s="46"/>
      <c r="I48" s="46"/>
      <c r="J48" s="58"/>
      <c r="K48" s="46"/>
      <c r="L48" s="75"/>
      <c r="M48" s="74"/>
      <c r="N48" s="74"/>
    </row>
    <row r="49" spans="1:14" hidden="1" x14ac:dyDescent="0.3">
      <c r="A49" s="74"/>
      <c r="B49" s="74"/>
      <c r="C49" s="46"/>
      <c r="D49" s="46"/>
      <c r="E49" s="74"/>
      <c r="F49" s="74"/>
      <c r="G49" s="74"/>
      <c r="H49" s="74"/>
      <c r="I49" s="74"/>
      <c r="J49" s="74"/>
      <c r="K49" s="74"/>
      <c r="L49" s="74"/>
      <c r="M49" s="74"/>
      <c r="N49" s="74"/>
    </row>
    <row r="50" spans="1:14" hidden="1" x14ac:dyDescent="0.3">
      <c r="A50" s="74"/>
      <c r="B50" s="74"/>
      <c r="C50" s="46"/>
      <c r="D50" s="46"/>
      <c r="E50" s="74"/>
      <c r="F50" s="74"/>
      <c r="G50" s="74"/>
      <c r="H50" s="74"/>
      <c r="I50" s="74"/>
      <c r="J50" s="74"/>
      <c r="K50" s="74"/>
      <c r="L50" s="74"/>
      <c r="M50" s="74"/>
      <c r="N50" s="74"/>
    </row>
    <row r="51" spans="1:14" hidden="1" x14ac:dyDescent="0.3">
      <c r="A51" s="74"/>
      <c r="B51" s="74"/>
      <c r="C51" s="46" t="s">
        <v>160</v>
      </c>
      <c r="D51" s="46"/>
      <c r="E51" s="74"/>
      <c r="F51" s="74"/>
      <c r="G51" s="74"/>
      <c r="H51" s="74"/>
      <c r="I51" s="74"/>
      <c r="J51" s="74"/>
      <c r="K51" s="74"/>
      <c r="L51" s="74"/>
      <c r="M51" s="74"/>
      <c r="N51" s="74"/>
    </row>
    <row r="52" spans="1:14" hidden="1" x14ac:dyDescent="0.3">
      <c r="A52" s="74"/>
      <c r="B52" s="74"/>
      <c r="C52" s="46"/>
      <c r="D52" s="46"/>
      <c r="E52" s="74"/>
      <c r="F52" s="74"/>
      <c r="G52" s="74"/>
      <c r="H52" s="74"/>
      <c r="I52" s="74"/>
      <c r="J52" s="74"/>
      <c r="K52" s="74"/>
      <c r="L52" s="74"/>
      <c r="M52" s="74"/>
      <c r="N52" s="74"/>
    </row>
    <row r="53" spans="1:14" hidden="1" x14ac:dyDescent="0.3">
      <c r="A53" s="74"/>
      <c r="B53" s="74"/>
      <c r="C53" s="46" t="s">
        <v>149</v>
      </c>
      <c r="D53" s="43">
        <f>J5</f>
        <v>40</v>
      </c>
      <c r="E53" s="74"/>
      <c r="F53" s="74"/>
      <c r="G53" s="74"/>
      <c r="H53" s="74"/>
      <c r="I53" s="74"/>
      <c r="J53" s="74"/>
      <c r="K53" s="74"/>
      <c r="L53" s="74"/>
      <c r="M53" s="74"/>
      <c r="N53" s="74"/>
    </row>
    <row r="54" spans="1:14" hidden="1" x14ac:dyDescent="0.3">
      <c r="A54" s="74"/>
      <c r="B54" s="74"/>
      <c r="C54" s="46" t="s">
        <v>44</v>
      </c>
      <c r="D54" s="58">
        <f>D53/39.4</f>
        <v>1.015228426395939</v>
      </c>
      <c r="E54" s="74"/>
      <c r="F54" s="74"/>
      <c r="G54" s="74"/>
      <c r="H54" s="74"/>
      <c r="I54" s="74"/>
      <c r="J54" s="74"/>
      <c r="K54" s="74"/>
      <c r="L54" s="74"/>
      <c r="M54" s="74"/>
      <c r="N54" s="74"/>
    </row>
    <row r="55" spans="1:14" x14ac:dyDescent="0.3">
      <c r="A55" s="74"/>
      <c r="B55" s="78"/>
      <c r="C55" s="46"/>
      <c r="D55" s="46"/>
      <c r="E55" s="74"/>
      <c r="F55" s="74"/>
      <c r="G55" s="74"/>
      <c r="H55" s="74"/>
      <c r="I55" s="74"/>
      <c r="J55" s="74"/>
      <c r="K55" s="74"/>
      <c r="L55" s="74"/>
      <c r="M55" s="74"/>
      <c r="N55" s="74"/>
    </row>
  </sheetData>
  <sheetProtection algorithmName="SHA-512" hashValue="dhPxNub62LxdD16QVUUlJLGMLCciV/4yWEMh4gZNFCH5T3H25vj5PTGDkYjwijQkvuh7RGfFACQ3N5WdF4X3+g==" saltValue="esdRlDNkUXQ3Vzl7BbjfSw==" spinCount="100000" sheet="1" objects="1" scenarios="1"/>
  <pageMargins left="0.75" right="0.75" top="1" bottom="1" header="0.5" footer="0.5"/>
  <pageSetup orientation="portrait" r:id="rId1"/>
  <headerFooter alignWithMargins="0">
    <oddFooter>&amp;CRaytheon | An RTX Business
Non-Export Controlled Non-Technical Information (NECNTI)</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sisl xmlns:xsi="http://www.w3.org/2001/XMLSchema-instance" xmlns:xsd="http://www.w3.org/2001/XMLSchema" xmlns="http://www.boldonjames.com/2008/01/sie/internal/label" sislVersion="0" policy="cde53ac1-bf5f-4aae-9cf1-07509e23a4b0" origin="userSelected">
  <element uid="bba94c65-ac3d-4f34-b2e1-8de11ef6f01c" value=""/>
  <element uid="bc2b7c01-6db1-4e7d-88d1-fc61674f86fd" value=""/>
  <element uid="92e993a3-af32-4afb-aa19-3a49cdb82c7a" value=""/>
  <element uid="dececbd6-da3b-46fe-8f00-f9d9deea2ee1" value=""/>
  <element uid="a06da4da-a263-4136-b4fd-f28a17d30188" value=""/>
</sisl>
</file>

<file path=customXml/item2.xml><?xml version="1.0" encoding="utf-8"?>
<ct:contentTypeSchema xmlns:ct="http://schemas.microsoft.com/office/2006/metadata/contentType" xmlns:ma="http://schemas.microsoft.com/office/2006/metadata/properties/metaAttributes" ct:_="" ma:_="" ma:contentTypeName="RTN Document" ma:contentTypeID="0x010100E9DB6D9FC5E73544AFB130023D3F5BEB00E2AFF5BC59C1DE4F85A72703E69847F6" ma:contentTypeVersion="9" ma:contentTypeDescription="" ma:contentTypeScope="" ma:versionID="1ed95e965f989fd8b7d29f391cea8018">
  <xsd:schema xmlns:xsd="http://www.w3.org/2001/XMLSchema" xmlns:xs="http://www.w3.org/2001/XMLSchema" xmlns:p="http://schemas.microsoft.com/office/2006/metadata/properties" xmlns:ns1="http://schemas.microsoft.com/sharepoint/v3" xmlns:ns2="3ce633a2-3058-4a23-ba20-731e7ccb36da" xmlns:ns3="fe34d738-14f9-41f7-b2e9-b0dcb82b8793" targetNamespace="http://schemas.microsoft.com/office/2006/metadata/properties" ma:root="true" ma:fieldsID="d929dd413bfd3b2d28959253b0a7fc0c" ns1:_="" ns2:_="" ns3:_="">
    <xsd:import namespace="http://schemas.microsoft.com/sharepoint/v3"/>
    <xsd:import namespace="3ce633a2-3058-4a23-ba20-731e7ccb36da"/>
    <xsd:import namespace="fe34d738-14f9-41f7-b2e9-b0dcb82b8793"/>
    <xsd:element name="properties">
      <xsd:complexType>
        <xsd:sequence>
          <xsd:element name="documentManagement">
            <xsd:complexType>
              <xsd:all>
                <xsd:element ref="ns3:TaxCatchAll" minOccurs="0"/>
                <xsd:element ref="ns3:TaxCatchAllLabel" minOccurs="0"/>
                <xsd:element ref="ns2:n10c1010ed1f4cfb9545b2ac2ee5bd96" minOccurs="0"/>
                <xsd:element ref="ns2:aeab462c4fbe49358ed363bfb79a4230" minOccurs="0"/>
                <xsd:element ref="ns3:TaxKeywordTaxHTField" minOccurs="0"/>
                <xsd:element ref="ns2:e6d1ff0aba50448d9824fe3bb34f0ef2" minOccurs="0"/>
                <xsd:element ref="ns2:gdd46717841f43358d4de268a1d4b6aa" minOccurs="0"/>
                <xsd:element ref="ns2:c6e3c91c8be14d80b989bd3ac29e755b" minOccurs="0"/>
                <xsd:element ref="ns2:g96bee0428ce4c169fad82ca64ceaa53"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4" nillable="true" ma:displayName="Exempt from Policy" ma:hidden="true" ma:internalName="_dlc_Exempt" ma:readOnly="true">
      <xsd:simpleType>
        <xsd:restriction base="dms:Unknown"/>
      </xsd:simpleType>
    </xsd:element>
    <xsd:element name="_dlc_ExpireDateSaved" ma:index="25" nillable="true" ma:displayName="Original Expiration Date" ma:hidden="true" ma:internalName="_dlc_ExpireDateSaved" ma:readOnly="true">
      <xsd:simpleType>
        <xsd:restriction base="dms:DateTime"/>
      </xsd:simpleType>
    </xsd:element>
    <xsd:element name="_dlc_ExpireDate" ma:index="26"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e633a2-3058-4a23-ba20-731e7ccb36da" elementFormDefault="qualified">
    <xsd:import namespace="http://schemas.microsoft.com/office/2006/documentManagement/types"/>
    <xsd:import namespace="http://schemas.microsoft.com/office/infopath/2007/PartnerControls"/>
    <xsd:element name="n10c1010ed1f4cfb9545b2ac2ee5bd96" ma:index="12" nillable="true" ma:taxonomy="true" ma:internalName="n10c1010ed1f4cfb9545b2ac2ee5bd96" ma:taxonomyFieldName="Business" ma:displayName="Business" ma:indexed="true" ma:default="" ma:fieldId="{710c1010-ed1f-4cfb-9545-b2ac2ee5bd96}" ma:sspId="1b2ae492-db31-4f2b-b2a3-fb50a0f5cb20" ma:termSetId="c22d890f-845c-46ce-89d0-abfb23e19c7d" ma:anchorId="00000000-0000-0000-0000-000000000000" ma:open="false" ma:isKeyword="false">
      <xsd:complexType>
        <xsd:sequence>
          <xsd:element ref="pc:Terms" minOccurs="0" maxOccurs="1"/>
        </xsd:sequence>
      </xsd:complexType>
    </xsd:element>
    <xsd:element name="aeab462c4fbe49358ed363bfb79a4230" ma:index="14" nillable="true" ma:taxonomy="true" ma:internalName="aeab462c4fbe49358ed363bfb79a4230" ma:taxonomyFieldName="Function" ma:displayName="Function" ma:indexed="true" ma:default="" ma:fieldId="{aeab462c-4fbe-4935-8ed3-63bfb79a4230}" ma:sspId="1b2ae492-db31-4f2b-b2a3-fb50a0f5cb20" ma:termSetId="db9eb3e8-e796-4d33-85a2-c518da4ca443" ma:anchorId="00000000-0000-0000-0000-000000000000" ma:open="false" ma:isKeyword="false">
      <xsd:complexType>
        <xsd:sequence>
          <xsd:element ref="pc:Terms" minOccurs="0" maxOccurs="1"/>
        </xsd:sequence>
      </xsd:complexType>
    </xsd:element>
    <xsd:element name="e6d1ff0aba50448d9824fe3bb34f0ef2" ma:index="18" nillable="true" ma:taxonomy="true" ma:internalName="e6d1ff0aba50448d9824fe3bb34f0ef2" ma:taxonomyFieldName="ExportControl" ma:displayName="Export Control" ma:default="" ma:fieldId="{e6d1ff0a-ba50-448d-9824-fe3bb34f0ef2}" ma:sspId="1b2ae492-db31-4f2b-b2a3-fb50a0f5cb20" ma:termSetId="3a4db827-664e-4160-8d2e-1dde696bf7c9" ma:anchorId="00000000-0000-0000-0000-000000000000" ma:open="false" ma:isKeyword="false">
      <xsd:complexType>
        <xsd:sequence>
          <xsd:element ref="pc:Terms" minOccurs="0" maxOccurs="1"/>
        </xsd:sequence>
      </xsd:complexType>
    </xsd:element>
    <xsd:element name="gdd46717841f43358d4de268a1d4b6aa" ma:index="20" nillable="true" ma:taxonomy="true" ma:internalName="gdd46717841f43358d4de268a1d4b6aa" ma:taxonomyFieldName="rtnDocumentType" ma:displayName="Document Type" ma:default="" ma:fieldId="{0dd46717-841f-4335-8d4d-e268a1d4b6aa}" ma:sspId="1b2ae492-db31-4f2b-b2a3-fb50a0f5cb20" ma:termSetId="8d28be90-c975-442a-98e7-e1f7bbd466cd" ma:anchorId="00000000-0000-0000-0000-000000000000" ma:open="false" ma:isKeyword="false">
      <xsd:complexType>
        <xsd:sequence>
          <xsd:element ref="pc:Terms" minOccurs="0" maxOccurs="1"/>
        </xsd:sequence>
      </xsd:complexType>
    </xsd:element>
    <xsd:element name="c6e3c91c8be14d80b989bd3ac29e755b" ma:index="21" ma:taxonomy="true" ma:internalName="c6e3c91c8be14d80b989bd3ac29e755b" ma:taxonomyFieldName="Work_x0020_Product" ma:displayName="Work Product" ma:readOnly="false" ma:default="1;#Work In Progress|c1d885b6-a307-4881-8ac3-0fa4069098db" ma:fieldId="{c6e3c91c-8be1-4d80-b989-bd3ac29e755b}" ma:sspId="1b2ae492-db31-4f2b-b2a3-fb50a0f5cb20" ma:termSetId="43a6ed11-5d1a-4858-9168-4d76faaf2ba3" ma:anchorId="00000000-0000-0000-0000-000000000000" ma:open="false" ma:isKeyword="false">
      <xsd:complexType>
        <xsd:sequence>
          <xsd:element ref="pc:Terms" minOccurs="0" maxOccurs="1"/>
        </xsd:sequence>
      </xsd:complexType>
    </xsd:element>
    <xsd:element name="g96bee0428ce4c169fad82ca64ceaa53" ma:index="22" nillable="true" ma:taxonomy="true" ma:internalName="g96bee0428ce4c169fad82ca64ceaa53" ma:taxonomyFieldName="rtnLocale" ma:displayName="Locale" ma:default="" ma:fieldId="{096bee04-28ce-4c16-9fad-82ca64ceaa53}" ma:taxonomyMulti="true" ma:sspId="1b2ae492-db31-4f2b-b2a3-fb50a0f5cb20" ma:termSetId="a3b93d5c-5c47-4153-bde3-eb9b4aa7a77b"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34d738-14f9-41f7-b2e9-b0dcb82b8793"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d0644d0-4c73-4906-add1-e5e36a1af048}" ma:internalName="TaxCatchAll" ma:showField="CatchAllData" ma:web="4366b49d-b522-4a44-8a64-b7ad66b7f30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d0644d0-4c73-4906-add1-e5e36a1af048}" ma:internalName="TaxCatchAllLabel" ma:readOnly="true" ma:showField="CatchAllDataLabel" ma:web="4366b49d-b522-4a44-8a64-b7ad66b7f30f">
      <xsd:complexType>
        <xsd:complexContent>
          <xsd:extension base="dms:MultiChoiceLookup">
            <xsd:sequence>
              <xsd:element name="Value" type="dms:Lookup" maxOccurs="unbounded" minOccurs="0" nillable="true"/>
            </xsd:sequence>
          </xsd:extension>
        </xsd:complexContent>
      </xsd:complexType>
    </xsd:element>
    <xsd:element name="TaxKeywordTaxHTField" ma:index="16" nillable="true" ma:taxonomy="true" ma:internalName="TaxKeywordTaxHTField" ma:taxonomyFieldName="TaxKeyword" ma:displayName="Enterprise Keywords" ma:fieldId="{23f27201-bee3-471e-b2e7-b64fd8b7ca38}" ma:taxonomyMulti="true" ma:sspId="1b2ae492-db31-4f2b-b2a3-fb50a0f5cb2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ZGVmYXVsdFZhbHVlIj48ZWxlbWVudCB1aWQ9ImJiYTk0YzY1LWFjM2QtNGYzNC1iMmUxLThkZTExZWY2ZjAxYyIgdmFsdWU9IiIgeG1sbnM9Imh0dHA6Ly93d3cuYm9sZG9uamFtZXMuY29tLzIwMDgvMDEvc2llL2ludGVybmFsL2xhYmVsIiAvPjwvc2lzbD48VXNlck5hbWU+VVNcdmFhMDc5MzwvVXNlck5hbWU+PERhdGVUaW1lPjIvMTQvMjAyMSAxMToyMTowMiBQTTwvRGF0ZVRpbWU+PExhYmVsU3RyaW5nPk9yaWdpbiBKdXJpc2RpY3Rpb246IFVTIDwvTGFiZWxTdHJpbmc+PC9pdGVtPjxpdGVtPjxzaXNsIHNpc2xWZXJzaW9uPSIwIiBwb2xpY3k9ImNkZTUzYWMxLWJmNWYtNGFhZS05Y2YxLTA3NTA5ZTIzYTRiMCIgb3JpZ2luPSJ1c2VyU2VsZWN0ZWQiPjxlbGVtZW50IHVpZD0iYmJhOTRjNjUtYWMzZC00ZjM0LWIyZTEtOGRlMTFlZjZmMDFjIiB2YWx1ZT0iIiB4bWxucz0iaHR0cDovL3d3dy5ib2xkb25qYW1lcy5jb20vMjAwOC8wMS9zaWUvaW50ZXJuYWwvbGFiZWwiIC8+PGVsZW1lbnQgdWlkPSJhY2Y5ZWNjMy0wZjQ1LTQyMzQtYTkwZC1lNDM2OGZhY2Q5ODEiIHZhbHVlPSIiIHhtbG5zPSJodHRwOi8vd3d3LmJvbGRvbmphbWVzLmNvbS8yMDA4LzAxL3NpZS9pbnRlcm5hbC9sYWJlbCIgLz48ZWxlbWVudCB1aWQ9ImFhZmM5YTk1LWVlNWQtNDg3Yy05YzRlLTY3YTUzODBmMjk5MSIgdmFsdWU9IiIgeG1sbnM9Imh0dHA6Ly93d3cuYm9sZG9uamFtZXMuY29tLzIwMDgvMDEvc2llL2ludGVybmFsL2xhYmVsIiAvPjxlbGVtZW50IHVpZD0iYmMyYjdjMDEtNmRiMS00ZTdkLTg4ZDEtZmM2MTY3NGY4NmZkIiB2YWx1ZT0iIiB4bWxucz0iaHR0cDovL3d3dy5ib2xkb25qYW1lcy5jb20vMjAwOC8wMS9zaWUvaW50ZXJuYWwvbGFiZWwiIC8+PGVsZW1lbnQgdWlkPSI5MmU5OTNhMy1hZjMyLTRhZmItYWExOS0zYTQ5Y2RiODJjN2EiIHZhbHVlPSIiIHhtbG5zPSJodHRwOi8vd3d3LmJvbGRvbmphbWVzLmNvbS8yMDA4LzAxL3NpZS9pbnRlcm5hbC9sYWJlbCIgLz48L3Npc2w+PFVzZXJOYW1lPlVTXHZhYTA3OTM8L1VzZXJOYW1lPjxEYXRlVGltZT41LzExLzIwMjEgMzowNjoyNyBQTTwvRGF0ZVRpbWU+PExhYmVsU3RyaW5nPk9yaWdpbiBKdXJpc2RpY3Rpb246IFVTICB8IEludGVybmFsIFVzZSBPbmx5IHwgUklTICZhbXA7IFJNRCAoTGVnYWN5IFJheXRoZW9uIE1hcmtpbmdzKSB8IE90aGVyIEluZm9ybWF0aW9uIChOb3QgUmVxdWlyaW5nIGFuIEV4cG9ydCBDb250cm9sIE1hcmtpbmcpIHwgTm8gbWFya2luZyBhcHBsaWVkIGJ5IHRoZSB0b29sPC9MYWJlbFN0cmluZz48L2l0ZW0+PGl0ZW0+PHNpc2wgc2lzbFZlcnNpb249IjAiIHBvbGljeT0iY2RlNTNhYzEtYmY1Zi00YWFlLTljZjEtMDc1MDllMjNhNGIwIiBvcmlnaW49InVzZXJTZWxlY3RlZCI+PGVsZW1lbnQgdWlkPSJiYmE5NGM2NS1hYzNkLTRmMzQtYjJlMS04ZGUxMWVmNmYwMWMiIHZhbHVlPSIiIHhtbG5zPSJodHRwOi8vd3d3LmJvbGRvbmphbWVzLmNvbS8yMDA4LzAxL3NpZS9pbnRlcm5hbC9sYWJlbCIgLz48ZWxlbWVudCB1aWQ9ImJjMmI3YzAxLTZkYjEtNGU3ZC04OGQxLWZjNjE2NzRmODZmZCIgdmFsdWU9IiIgeG1sbnM9Imh0dHA6Ly93d3cuYm9sZG9uamFtZXMuY29tLzIwMDgvMDEvc2llL2ludGVybmFsL2xhYmVsIiAvPjxlbGVtZW50IHVpZD0iOTJlOTkzYTMtYWYzMi00YWZiLWFhMTktM2E0OWNkYjgyYzdhIiB2YWx1ZT0iIiB4bWxucz0iaHR0cDovL3d3dy5ib2xkb25qYW1lcy5jb20vMjAwOC8wMS9zaWUvaW50ZXJuYWwvbGFiZWwiIC8+PGVsZW1lbnQgdWlkPSJkZWNlY2JkNi1kYTNiLTQ2ZmUtOGYwMC1mOWQ5ZGVlYTJlZTEiIHZhbHVlPSIiIHhtbG5zPSJodHRwOi8vd3d3LmJvbGRvbmphbWVzLmNvbS8yMDA4LzAxL3NpZS9pbnRlcm5hbC9sYWJlbCIgLz48ZWxlbWVudCB1aWQ9ImJiYmY3YmY0LTRmNGYtNDE4OS05YzVlLTY1MDE1ZGU4YTZhZCIgdmFsdWU9IiIgeG1sbnM9Imh0dHA6Ly93d3cuYm9sZG9uamFtZXMuY29tLzIwMDgvMDEvc2llL2ludGVybmFsL2xhYmVsIiAvPjwvc2lzbD48VXNlck5hbWU+VVNcdHJvY2hhczwvVXNlck5hbWU+PERhdGVUaW1lPjkvNi8yMDIyIDE6MzU6MDUgUE08L0RhdGVUaW1lPjxMYWJlbFN0cmluZz5PcmlnaW4gSnVyaXNkaWN0aW9uOiBVUyAgfCBVbnJlc3RyaWN0ZWQgQ29udGVudCB8IE5vIG1hcmtpbmcgYXBwbGllZCBieSB0aGlzIHRvb2wgfCBPdGhlciBJbmZvcm1hdGlvbiAoTm90IFJlcXVpcmluZyBhbiBFeHBvcnQgQ29udHJvbCBNYXJraW5nKSB8IE5vIG1hcmtpbmcgYXBwbGllZCBieSB0aGUgdG9vbDwvTGFiZWxTdHJpbmc+PC9pdGVtPjxpdGVtPjxzaXNsIHNpc2xWZXJzaW9uPSIwIiBwb2xpY3k9ImNkZTUzYWMxLWJmNWYtNGFhZS05Y2YxLTA3NTA5ZTIzYTRiMCIgb3JpZ2luPSJ1c2VyU2VsZWN0ZWQiPjxlbGVtZW50IHVpZD0iYmJhOTRjNjUtYWMzZC00ZjM0LWIyZTEtOGRlMTFlZjZmMDFjIiB2YWx1ZT0iIiB4bWxucz0iaHR0cDovL3d3dy5ib2xkb25qYW1lcy5jb20vMjAwOC8wMS9zaWUvaW50ZXJuYWwvbGFiZWwiIC8+PGVsZW1lbnQgdWlkPSJiYzJiN2MwMS02ZGIxLTRlN2QtODhkMS1mYzYxNjc0Zjg2ZmQiIHZhbHVlPSIiIHhtbG5zPSJodHRwOi8vd3d3LmJvbGRvbmphbWVzLmNvbS8yMDA4LzAxL3NpZS9pbnRlcm5hbC9sYWJlbCIgLz48ZWxlbWVudCB1aWQ9IjkyZTk5M2EzLWFmMzItNGFmYi1hYTE5LTNhNDljZGI4MmM3YSIgdmFsdWU9IiIgeG1sbnM9Imh0dHA6Ly93d3cuYm9sZG9uamFtZXMuY29tLzIwMDgvMDEvc2llL2ludGVybmFsL2xhYmVsIiAvPjxlbGVtZW50IHVpZD0iZGVjZWNiZDYtZGEzYi00NmZlLThmMDAtZjlkOWRlZWEyZWUxIiB2YWx1ZT0iIiB4bWxucz0iaHR0cDovL3d3dy5ib2xkb25qYW1lcy5jb20vMjAwOC8wMS9zaWUvaW50ZXJuYWwvbGFiZWwiIC8+PGVsZW1lbnQgdWlkPSJhMDZkYTRkYS1hMjYzLTQxMzYtYjRmZC1mMjhhMTdkMzAxODgiIHZhbHVlPSIiIHhtbG5zPSJodHRwOi8vd3d3LmJvbGRvbmphbWVzLmNvbS8yMDA4LzAxL3NpZS9pbnRlcm5hbC9sYWJlbCIgLz48L3Npc2w+PFVzZXJOYW1lPlVTXDEwNTAyMTE8L1VzZXJOYW1lPjxEYXRlVGltZT4zLzUvMjAyNCAyOjU2OjIyIFBNPC9EYXRlVGltZT48TGFiZWxTdHJpbmc+T3JpZ2luIEp1cmlzZGljdGlvbjogVVMgfCBVbnJlc3RyaWN0ZWQgQ29udGVudCB8IFVzZSBQcmVleGlzdGluZyBNYXJraW5nIChub3QgYXBwbGllZCBieSB0aGlzIHRvb2wpIHwgT3RoZXIgSW5mb3JtYXRpb24gKE5vdCBSZXF1aXJpbmcgYW4gRXhwb3J0IENvbnRyb2wgTWFya2luZykgfCBObyBtYXJraW5nIGFwcGxpZWQgYnkgdGhlIHRvb2w8L0xhYmVsU3RyaW5nPjwvaXRlbT48L2xhYmVsSGlzdG9yeT4=</Value>
</WrappedLabelHistory>
</file>

<file path=customXml/item5.xml><?xml version="1.0" encoding="utf-8"?>
<?mso-contentType ?>
<SharedContentType xmlns="Microsoft.SharePoint.Taxonomy.ContentTypeSync" SourceId="1b2ae492-db31-4f2b-b2a3-fb50a0f5cb20" ContentTypeId="0x010100E9DB6D9FC5E73544AFB130023D3F5BEB" PreviousValue="false"/>
</file>

<file path=customXml/item6.xml><?xml version="1.0" encoding="utf-8"?>
<?mso-contentType ?>
<p:Policy xmlns:p="office.server.policy" id="" local="true">
  <p:Name>RTN Document</p:Name>
  <p:Description/>
  <p:Statement/>
  <p:PolicyItems>
    <p:PolicyItem featureId="Microsoft.Office.RecordsManagement.PolicyFeatures.Expiration" staticId="0x010100E9DB6D9FC5E73544AFB130023D3F5BEB|-756479664" UniqueId="9e1fa511-092a-4c4d-b9d0-9b01ccc102ea">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_vti_ItemDeclaredRecord</property>
                  <propertyId>f9a44731-84eb-43a4-9973-cd2953ad8646</propertyId>
                  <period>days</period>
                </formula>
                <action type="action" id="Microsoft.Office.RecordsManagement.PolicyFeatures.Expiration.Action.SubmitFileLink" destnExplanation="Transferred due to organizational policy" destnId="2dda0e5d-8900-4f1a-a1ea-3667fa27512d" destnName="record center" destnUrl="https://raytheon.sharepoint.us/sites/dev-recordcenter/_vti_bin/officialfile.asmx"/>
              </data>
            </stages>
          </Schedule>
        </Schedules>
      </p:CustomData>
    </p:PolicyItem>
    <p:PolicyItem featureId="Microsoft.Office.RecordsManagement.PolicyFeatures.PolicyAudit" staticId="0x010100E9DB6D9FC5E73544AFB130023D3F5BEB|-421390505" UniqueId="3cc27d55-1272-4de1-8a5d-6082d9920bb9">
      <p:Name>Auditing</p:Name>
      <p:Description>Audits user actions on documents and list items to the Audit Log.</p:Description>
      <p:CustomData>
        <Audit>
          <Update/>
          <DeleteRestore/>
        </Audit>
      </p:CustomData>
    </p:PolicyItem>
  </p:PolicyItems>
</p:Policy>
</file>

<file path=customXml/item7.xml><?xml version="1.0" encoding="utf-8"?>
<p:properties xmlns:p="http://schemas.microsoft.com/office/2006/metadata/properties" xmlns:xsi="http://www.w3.org/2001/XMLSchema-instance" xmlns:pc="http://schemas.microsoft.com/office/infopath/2007/PartnerControls">
  <documentManagement>
    <gdd46717841f43358d4de268a1d4b6aa xmlns="3ce633a2-3058-4a23-ba20-731e7ccb36da">
      <Terms xmlns="http://schemas.microsoft.com/office/infopath/2007/PartnerControls"/>
    </gdd46717841f43358d4de268a1d4b6aa>
    <n10c1010ed1f4cfb9545b2ac2ee5bd96 xmlns="3ce633a2-3058-4a23-ba20-731e7ccb36da">
      <Terms xmlns="http://schemas.microsoft.com/office/infopath/2007/PartnerControls"/>
    </n10c1010ed1f4cfb9545b2ac2ee5bd96>
    <TaxCatchAll xmlns="fe34d738-14f9-41f7-b2e9-b0dcb82b8793">
      <Value>1</Value>
    </TaxCatchAll>
    <c6e3c91c8be14d80b989bd3ac29e755b xmlns="3ce633a2-3058-4a23-ba20-731e7ccb36da">
      <Terms xmlns="http://schemas.microsoft.com/office/infopath/2007/PartnerControls">
        <TermInfo xmlns="http://schemas.microsoft.com/office/infopath/2007/PartnerControls">
          <TermName xmlns="http://schemas.microsoft.com/office/infopath/2007/PartnerControls">Work In Progress</TermName>
          <TermId xmlns="http://schemas.microsoft.com/office/infopath/2007/PartnerControls">c1d885b6-a307-4881-8ac3-0fa4069098db</TermId>
        </TermInfo>
      </Terms>
    </c6e3c91c8be14d80b989bd3ac29e755b>
    <TaxKeywordTaxHTField xmlns="fe34d738-14f9-41f7-b2e9-b0dcb82b8793">
      <Terms xmlns="http://schemas.microsoft.com/office/infopath/2007/PartnerControls"/>
    </TaxKeywordTaxHTField>
    <g96bee0428ce4c169fad82ca64ceaa53 xmlns="3ce633a2-3058-4a23-ba20-731e7ccb36da">
      <Terms xmlns="http://schemas.microsoft.com/office/infopath/2007/PartnerControls"/>
    </g96bee0428ce4c169fad82ca64ceaa53>
    <aeab462c4fbe49358ed363bfb79a4230 xmlns="3ce633a2-3058-4a23-ba20-731e7ccb36da">
      <Terms xmlns="http://schemas.microsoft.com/office/infopath/2007/PartnerControls"/>
    </aeab462c4fbe49358ed363bfb79a4230>
    <e6d1ff0aba50448d9824fe3bb34f0ef2 xmlns="3ce633a2-3058-4a23-ba20-731e7ccb36da">
      <Terms xmlns="http://schemas.microsoft.com/office/infopath/2007/PartnerControls"/>
    </e6d1ff0aba50448d9824fe3bb34f0ef2>
  </documentManagement>
</p:properties>
</file>

<file path=customXml/item8.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57D153-3F05-40D9-9427-7913C18513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F4724713-5CED-480E-B916-FBD90BDE1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e633a2-3058-4a23-ba20-731e7ccb36da"/>
    <ds:schemaRef ds:uri="fe34d738-14f9-41f7-b2e9-b0dcb82b8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384300-1942-4BD5-9372-AD3FB4C4322F}">
  <ds:schemaRefs>
    <ds:schemaRef ds:uri="http://schemas.microsoft.com/sharepoint/events"/>
  </ds:schemaRefs>
</ds:datastoreItem>
</file>

<file path=customXml/itemProps4.xml><?xml version="1.0" encoding="utf-8"?>
<ds:datastoreItem xmlns:ds="http://schemas.openxmlformats.org/officeDocument/2006/customXml" ds:itemID="{86FB519E-8A98-485C-960A-90A6284075C4}">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85CFE699-9C06-4908-AEE9-2C32CCE7B46B}">
  <ds:schemaRefs>
    <ds:schemaRef ds:uri="Microsoft.SharePoint.Taxonomy.ContentTypeSync"/>
  </ds:schemaRefs>
</ds:datastoreItem>
</file>

<file path=customXml/itemProps6.xml><?xml version="1.0" encoding="utf-8"?>
<ds:datastoreItem xmlns:ds="http://schemas.openxmlformats.org/officeDocument/2006/customXml" ds:itemID="{C38A9DD5-ABE6-422D-8BEA-17A73666CCD5}">
  <ds:schemaRefs>
    <ds:schemaRef ds:uri="office.server.policy"/>
  </ds:schemaRefs>
</ds:datastoreItem>
</file>

<file path=customXml/itemProps7.xml><?xml version="1.0" encoding="utf-8"?>
<ds:datastoreItem xmlns:ds="http://schemas.openxmlformats.org/officeDocument/2006/customXml" ds:itemID="{A60D23B4-110A-443D-97F3-1C54BE6175E0}">
  <ds:schemaRefs>
    <ds:schemaRef ds:uri="http://schemas.microsoft.com/office/2006/metadata/properties"/>
    <ds:schemaRef ds:uri="http://schemas.microsoft.com/office/infopath/2007/PartnerControls"/>
    <ds:schemaRef ds:uri="3ce633a2-3058-4a23-ba20-731e7ccb36da"/>
    <ds:schemaRef ds:uri="fe34d738-14f9-41f7-b2e9-b0dcb82b8793"/>
  </ds:schemaRefs>
</ds:datastoreItem>
</file>

<file path=customXml/itemProps8.xml><?xml version="1.0" encoding="utf-8"?>
<ds:datastoreItem xmlns:ds="http://schemas.openxmlformats.org/officeDocument/2006/customXml" ds:itemID="{314A74B4-35A1-4C03-A375-7C955832ECB6}">
  <ds:schemaRefs>
    <ds:schemaRef ds:uri="http://schemas.microsoft.com/sharepoint/v3/contenttype/forms"/>
  </ds:schemaRefs>
</ds:datastoreItem>
</file>

<file path=docMetadata/LabelInfo.xml><?xml version="1.0" encoding="utf-8"?>
<clbl:labelList xmlns:clbl="http://schemas.microsoft.com/office/2020/mipLabelMetadata">
  <clbl:label id="{4447dd6a-a4a1-440b-a6a3-9124ef1ee017}" enabled="1" method="Privileged" siteId="{7a18110d-ef9b-4274-acef-e62ab0fe28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Metric</vt:lpstr>
      <vt:lpstr>English</vt:lpstr>
      <vt:lpstr>A</vt:lpstr>
    </vt:vector>
  </TitlesOfParts>
  <Manager/>
  <Company>Raytheon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rtnipcontrolcode:unrestricted|rtnipcontrolcodevm:preexistingipvm|rtnexportcontrolcountry:usa|rtnexportcontrolcode:otherinfo|rtnexportcontrolcodevm:nousecvm</dc:subject>
  <dc:creator>Cheryl Oban</dc:creator>
  <cp:keywords/>
  <dc:description/>
  <cp:lastModifiedBy>Karen</cp:lastModifiedBy>
  <cp:revision/>
  <cp:lastPrinted>2024-03-05T14:53:10Z</cp:lastPrinted>
  <dcterms:created xsi:type="dcterms:W3CDTF">2021-02-14T23:18:22Z</dcterms:created>
  <dcterms:modified xsi:type="dcterms:W3CDTF">2024-03-05T19:40:59Z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f9fa8baf-ec2e-4a01-b2ef-0652672b1460</vt:lpwstr>
  </property>
  <property fmtid="{D5CDD505-2E9C-101B-9397-08002B2CF9AE}" pid="3" name="bjSaver">
    <vt:lpwstr>og84T2VFndZaEXdVqbP8ah+zDlfwQRl1</vt:lpwstr>
  </property>
  <property fmtid="{D5CDD505-2E9C-101B-9397-08002B2CF9AE}" pid="4" name="bjClsUserRVM">
    <vt:lpwstr>[]</vt:lpwstr>
  </property>
  <property fmtid="{D5CDD505-2E9C-101B-9397-08002B2CF9AE}" pid="5" name="_dlc_policyId">
    <vt:lpwstr>0x010100E9DB6D9FC5E73544AFB130023D3F5BEB|-756479664</vt:lpwstr>
  </property>
  <property fmtid="{D5CDD505-2E9C-101B-9397-08002B2CF9AE}" pid="6" name="ContentTypeId">
    <vt:lpwstr>0x010100E9DB6D9FC5E73544AFB130023D3F5BEB00E2AFF5BC59C1DE4F85A72703E69847F6</vt:lpwstr>
  </property>
  <property fmtid="{D5CDD505-2E9C-101B-9397-08002B2CF9AE}" pid="7" name="ItemRetentionFormula">
    <vt:lpwstr>&lt;formula id="Microsoft.Office.RecordsManagement.PolicyFeatures.Expiration.Formula.BuiltIn"&gt;&lt;number&gt;0&lt;/number&gt;&lt;property&gt;_vti_ItemDeclaredRecord&lt;/property&gt;&lt;propertyId&gt;f9a44731-84eb-43a4-9973-cd2953ad8646&lt;/propertyId&gt;&lt;period&gt;days&lt;/period&gt;&lt;/formula&gt;</vt:lpwstr>
  </property>
  <property fmtid="{D5CDD505-2E9C-101B-9397-08002B2CF9AE}" pid="8" name="Work Product">
    <vt:lpwstr>1;#Work In Progress|c1d885b6-a307-4881-8ac3-0fa4069098db</vt:lpwstr>
  </property>
  <property fmtid="{D5CDD505-2E9C-101B-9397-08002B2CF9AE}" pid="9" name="TaxKeyword">
    <vt:lpwstr/>
  </property>
  <property fmtid="{D5CDD505-2E9C-101B-9397-08002B2CF9AE}" pid="10" name="rtnDocumentType">
    <vt:lpwstr/>
  </property>
  <property fmtid="{D5CDD505-2E9C-101B-9397-08002B2CF9AE}" pid="11" name="Business">
    <vt:lpwstr/>
  </property>
  <property fmtid="{D5CDD505-2E9C-101B-9397-08002B2CF9AE}" pid="12" name="Function">
    <vt:lpwstr/>
  </property>
  <property fmtid="{D5CDD505-2E9C-101B-9397-08002B2CF9AE}" pid="13" name="ExportControl">
    <vt:lpwstr/>
  </property>
  <property fmtid="{D5CDD505-2E9C-101B-9397-08002B2CF9AE}" pid="14" name="rtnLocale">
    <vt:lpwstr/>
  </property>
  <property fmtid="{D5CDD505-2E9C-101B-9397-08002B2CF9AE}" pid="15" name="rtnipcontrolcode">
    <vt:lpwstr>unrestricted</vt:lpwstr>
  </property>
  <property fmtid="{D5CDD505-2E9C-101B-9397-08002B2CF9AE}" pid="16" name="rtnipcontrolcodevm">
    <vt:lpwstr>preexistingipvm</vt:lpwstr>
  </property>
  <property fmtid="{D5CDD505-2E9C-101B-9397-08002B2CF9AE}" pid="17" name="rtnexportcontrolcountry">
    <vt:lpwstr>usa</vt:lpwstr>
  </property>
  <property fmtid="{D5CDD505-2E9C-101B-9397-08002B2CF9AE}" pid="18" name="rtnexportcontrolcode">
    <vt:lpwstr>otherinfo</vt:lpwstr>
  </property>
  <property fmtid="{D5CDD505-2E9C-101B-9397-08002B2CF9AE}" pid="19" name="rtnexportcontrolcodevm">
    <vt:lpwstr>nousecvm</vt:lpwstr>
  </property>
  <property fmtid="{D5CDD505-2E9C-101B-9397-08002B2CF9AE}" pid="20" name="bjDocumentLabelXML">
    <vt:lpwstr>&lt;?xml version="1.0" encoding="us-ascii"?&gt;&lt;sisl xmlns:xsi="http://www.w3.org/2001/XMLSchema-instance" xmlns:xsd="http://www.w3.org/2001/XMLSchema" sislVersion="0" policy="cde53ac1-bf5f-4aae-9cf1-07509e23a4b0" origin="userSelected" xmlns="http://www.boldonj</vt:lpwstr>
  </property>
  <property fmtid="{D5CDD505-2E9C-101B-9397-08002B2CF9AE}" pid="21" name="bjDocumentLabelXML-0">
    <vt:lpwstr>ames.com/2008/01/sie/internal/label"&gt;&lt;element uid="bba94c65-ac3d-4f34-b2e1-8de11ef6f01c" value="" /&gt;&lt;element uid="bc2b7c01-6db1-4e7d-88d1-fc61674f86fd" value="" /&gt;&lt;element uid="92e993a3-af32-4afb-aa19-3a49cdb82c7a" value="" /&gt;&lt;element uid="dececbd6-da3b-4</vt:lpwstr>
  </property>
  <property fmtid="{D5CDD505-2E9C-101B-9397-08002B2CF9AE}" pid="22" name="bjDocumentLabelXML-1">
    <vt:lpwstr>6fe-8f00-f9d9deea2ee1" value="" /&gt;&lt;element uid="a06da4da-a263-4136-b4fd-f28a17d30188" value="" /&gt;&lt;/sisl&gt;</vt:lpwstr>
  </property>
  <property fmtid="{D5CDD505-2E9C-101B-9397-08002B2CF9AE}" pid="23" name="bjDocumentSecurityLabel">
    <vt:lpwstr>Origin Jurisdiction: US | Unrestricted Content | Use Preexisting Marking (not applied by this tool) | Other Information (Not Requiring an Export Control Marking) | No marking applied by the tool</vt:lpwstr>
  </property>
  <property fmtid="{D5CDD505-2E9C-101B-9397-08002B2CF9AE}" pid="24" name="bjLabelHistoryID">
    <vt:lpwstr>{86FB519E-8A98-485C-960A-90A6284075C4}</vt:lpwstr>
  </property>
</Properties>
</file>